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6" windowWidth="11352" windowHeight="7572"/>
  </bookViews>
  <sheets>
    <sheet name="Лист2" sheetId="25" r:id="rId1"/>
  </sheets>
  <calcPr calcId="145621"/>
</workbook>
</file>

<file path=xl/calcChain.xml><?xml version="1.0" encoding="utf-8"?>
<calcChain xmlns="http://schemas.openxmlformats.org/spreadsheetml/2006/main">
  <c r="D108" i="25" l="1"/>
  <c r="I69" i="25" l="1"/>
  <c r="H22" i="25"/>
  <c r="I121" i="25"/>
  <c r="J121" i="25"/>
  <c r="I119" i="25"/>
  <c r="J119" i="25"/>
  <c r="I117" i="25"/>
  <c r="J117" i="25"/>
  <c r="I112" i="25"/>
  <c r="J112" i="25"/>
  <c r="I110" i="25"/>
  <c r="J110" i="25"/>
  <c r="I108" i="25"/>
  <c r="J108" i="25"/>
  <c r="I106" i="25"/>
  <c r="J106" i="25"/>
  <c r="I104" i="25"/>
  <c r="J104" i="25"/>
  <c r="I101" i="25"/>
  <c r="J101" i="25" s="1"/>
  <c r="I99" i="25"/>
  <c r="J99" i="25"/>
  <c r="I95" i="25"/>
  <c r="I94" i="25" s="1"/>
  <c r="I93" i="25" s="1"/>
  <c r="J95" i="25"/>
  <c r="J94" i="25" s="1"/>
  <c r="J93" i="25" s="1"/>
  <c r="I91" i="25"/>
  <c r="I90" i="25" s="1"/>
  <c r="J91" i="25"/>
  <c r="J90" i="25" s="1"/>
  <c r="I87" i="25"/>
  <c r="J87" i="25"/>
  <c r="I88" i="25"/>
  <c r="J88" i="25"/>
  <c r="I85" i="25"/>
  <c r="J85" i="25"/>
  <c r="I83" i="25"/>
  <c r="J83" i="25"/>
  <c r="J79" i="25" s="1"/>
  <c r="I81" i="25"/>
  <c r="J81" i="25"/>
  <c r="J80" i="25" s="1"/>
  <c r="I76" i="25"/>
  <c r="I73" i="25" s="1"/>
  <c r="I72" i="25" s="1"/>
  <c r="J76" i="25"/>
  <c r="I74" i="25"/>
  <c r="J74" i="25"/>
  <c r="J73" i="25" s="1"/>
  <c r="J72" i="25" s="1"/>
  <c r="J69" i="25"/>
  <c r="I67" i="25"/>
  <c r="J67" i="25"/>
  <c r="I66" i="25"/>
  <c r="I65" i="25" s="1"/>
  <c r="J57" i="25"/>
  <c r="I57" i="25"/>
  <c r="J61" i="25"/>
  <c r="J62" i="25"/>
  <c r="J63" i="25"/>
  <c r="I61" i="25"/>
  <c r="I62" i="25"/>
  <c r="I63" i="25"/>
  <c r="H61" i="25"/>
  <c r="H62" i="25"/>
  <c r="H63" i="25"/>
  <c r="H64" i="25"/>
  <c r="D61" i="25"/>
  <c r="D62" i="25"/>
  <c r="D63" i="25"/>
  <c r="I58" i="25"/>
  <c r="J58" i="25"/>
  <c r="I59" i="25"/>
  <c r="J59" i="25"/>
  <c r="I53" i="25"/>
  <c r="J53" i="25"/>
  <c r="I54" i="25"/>
  <c r="J54" i="25"/>
  <c r="I55" i="25"/>
  <c r="J55" i="25"/>
  <c r="I50" i="25"/>
  <c r="J50" i="25"/>
  <c r="I51" i="25"/>
  <c r="J51" i="25"/>
  <c r="I47" i="25"/>
  <c r="J47" i="25"/>
  <c r="I48" i="25"/>
  <c r="J48" i="25"/>
  <c r="J43" i="25"/>
  <c r="I44" i="25"/>
  <c r="J44" i="25"/>
  <c r="I46" i="25"/>
  <c r="I43" i="25" s="1"/>
  <c r="I40" i="25"/>
  <c r="J40" i="25"/>
  <c r="I41" i="25"/>
  <c r="J41" i="25"/>
  <c r="I37" i="25"/>
  <c r="J37" i="25"/>
  <c r="I38" i="25"/>
  <c r="J38" i="25"/>
  <c r="I34" i="25"/>
  <c r="J34" i="25"/>
  <c r="I32" i="25"/>
  <c r="J32" i="25"/>
  <c r="H30" i="25"/>
  <c r="J31" i="25"/>
  <c r="J30" i="25" s="1"/>
  <c r="J29" i="25" s="1"/>
  <c r="I26" i="25"/>
  <c r="J26" i="25"/>
  <c r="I27" i="25"/>
  <c r="J27" i="25"/>
  <c r="I23" i="25"/>
  <c r="J23" i="25"/>
  <c r="I24" i="25"/>
  <c r="J24" i="25"/>
  <c r="I18" i="25"/>
  <c r="J18" i="25"/>
  <c r="I19" i="25"/>
  <c r="J19" i="25"/>
  <c r="I20" i="25"/>
  <c r="J20" i="25"/>
  <c r="I15" i="25"/>
  <c r="J15" i="25"/>
  <c r="I16" i="25"/>
  <c r="J16" i="25"/>
  <c r="I11" i="25"/>
  <c r="J11" i="25"/>
  <c r="I12" i="25"/>
  <c r="J12" i="25"/>
  <c r="I13" i="25"/>
  <c r="J13" i="25"/>
  <c r="H75" i="25"/>
  <c r="H84" i="25"/>
  <c r="H82" i="25"/>
  <c r="H85" i="25"/>
  <c r="H86" i="25"/>
  <c r="D79" i="25"/>
  <c r="D85" i="25"/>
  <c r="H122" i="25"/>
  <c r="D116" i="25"/>
  <c r="H120" i="25"/>
  <c r="H114" i="25"/>
  <c r="H113" i="25"/>
  <c r="H111" i="25"/>
  <c r="H109" i="25"/>
  <c r="H108" i="25" s="1"/>
  <c r="H106" i="25"/>
  <c r="H107" i="25"/>
  <c r="D106" i="25"/>
  <c r="H89" i="25"/>
  <c r="D87" i="25"/>
  <c r="H68" i="25"/>
  <c r="H71" i="25"/>
  <c r="H56" i="25"/>
  <c r="H52" i="25"/>
  <c r="H49" i="25"/>
  <c r="D47" i="25"/>
  <c r="D48" i="25"/>
  <c r="H43" i="25"/>
  <c r="H46" i="25"/>
  <c r="D43" i="25"/>
  <c r="H42" i="25"/>
  <c r="D40" i="25"/>
  <c r="D41" i="25"/>
  <c r="H36" i="25"/>
  <c r="H35" i="25"/>
  <c r="H28" i="25"/>
  <c r="H25" i="25"/>
  <c r="D23" i="25"/>
  <c r="D24" i="25"/>
  <c r="H21" i="25"/>
  <c r="H17" i="25"/>
  <c r="H14" i="25"/>
  <c r="D18" i="25"/>
  <c r="D19" i="25"/>
  <c r="D20" i="25"/>
  <c r="D11" i="25"/>
  <c r="D15" i="25"/>
  <c r="D16" i="25"/>
  <c r="D12" i="25"/>
  <c r="D13" i="25"/>
  <c r="J116" i="25" l="1"/>
  <c r="J115" i="25" s="1"/>
  <c r="I116" i="25"/>
  <c r="I115" i="25" s="1"/>
  <c r="J103" i="25"/>
  <c r="J102" i="25" s="1"/>
  <c r="J123" i="25" s="1"/>
  <c r="J125" i="25" s="1"/>
  <c r="I103" i="25"/>
  <c r="I102" i="25" s="1"/>
  <c r="J98" i="25"/>
  <c r="J97" i="25" s="1"/>
  <c r="I98" i="25"/>
  <c r="I97" i="25" s="1"/>
  <c r="J78" i="25"/>
  <c r="I79" i="25"/>
  <c r="I78" i="25" s="1"/>
  <c r="I80" i="25"/>
  <c r="J66" i="25"/>
  <c r="J65" i="25" s="1"/>
  <c r="J22" i="25"/>
  <c r="I31" i="25"/>
  <c r="I30" i="25" s="1"/>
  <c r="I29" i="25" s="1"/>
  <c r="I22" i="25" s="1"/>
  <c r="H100" i="25"/>
  <c r="I123" i="25" l="1"/>
  <c r="I125" i="25" s="1"/>
  <c r="H101" i="25"/>
  <c r="H83" i="25"/>
  <c r="D26" i="25"/>
  <c r="D27" i="25"/>
  <c r="D117" i="25" l="1"/>
  <c r="D115" i="25" s="1"/>
  <c r="D104" i="25"/>
  <c r="D81" i="25"/>
  <c r="D80" i="25" s="1"/>
  <c r="D83" i="25"/>
  <c r="D55" i="25"/>
  <c r="D54" i="25" s="1"/>
  <c r="D53" i="25" s="1"/>
  <c r="D50" i="25"/>
  <c r="D51" i="25"/>
  <c r="H118" i="25"/>
  <c r="H105" i="25"/>
  <c r="H96" i="25"/>
  <c r="H92" i="25"/>
  <c r="H77" i="25"/>
  <c r="H70" i="25"/>
  <c r="D38" i="25"/>
  <c r="D37" i="25" s="1"/>
  <c r="H39" i="25"/>
  <c r="H33" i="25"/>
  <c r="F123" i="25"/>
  <c r="D121" i="25"/>
  <c r="D119" i="25"/>
  <c r="D110" i="25"/>
  <c r="D112" i="25"/>
  <c r="D99" i="25"/>
  <c r="D98" i="25" s="1"/>
  <c r="D97" i="25" s="1"/>
  <c r="D95" i="25"/>
  <c r="D94" i="25" s="1"/>
  <c r="D93" i="25" s="1"/>
  <c r="D91" i="25"/>
  <c r="D90" i="25" s="1"/>
  <c r="D88" i="25"/>
  <c r="D76" i="25"/>
  <c r="D74" i="25"/>
  <c r="D73" i="25" s="1"/>
  <c r="D72" i="25" s="1"/>
  <c r="D67" i="25"/>
  <c r="D66" i="25"/>
  <c r="D65" i="25" s="1"/>
  <c r="D69" i="25"/>
  <c r="D34" i="25"/>
  <c r="D32" i="25"/>
  <c r="D31" i="25" s="1"/>
  <c r="D103" i="25" l="1"/>
  <c r="D102" i="25" s="1"/>
  <c r="D78" i="25"/>
  <c r="D30" i="25"/>
  <c r="D29" i="25" s="1"/>
  <c r="D22" i="25" s="1"/>
  <c r="D123" i="25" s="1"/>
  <c r="E123" i="25"/>
  <c r="G123" i="25"/>
  <c r="H121" i="25"/>
  <c r="H119" i="25"/>
  <c r="H117" i="25"/>
  <c r="H112" i="25"/>
  <c r="H110" i="25"/>
  <c r="H104" i="25"/>
  <c r="H99" i="25"/>
  <c r="H98" i="25" s="1"/>
  <c r="H97" i="25" s="1"/>
  <c r="H95" i="25"/>
  <c r="H94" i="25" s="1"/>
  <c r="H93" i="25" s="1"/>
  <c r="H91" i="25"/>
  <c r="H90" i="25" s="1"/>
  <c r="H88" i="25"/>
  <c r="H87" i="25" s="1"/>
  <c r="H81" i="25"/>
  <c r="H76" i="25"/>
  <c r="H74" i="25"/>
  <c r="H69" i="25"/>
  <c r="H67" i="25"/>
  <c r="H57" i="25"/>
  <c r="H58" i="25"/>
  <c r="H59" i="25"/>
  <c r="H55" i="25"/>
  <c r="H54" i="25" s="1"/>
  <c r="H53" i="25" s="1"/>
  <c r="H51" i="25"/>
  <c r="H50" i="25" s="1"/>
  <c r="H47" i="25"/>
  <c r="H48" i="25"/>
  <c r="H44" i="25"/>
  <c r="H40" i="25"/>
  <c r="H41" i="25"/>
  <c r="H38" i="25"/>
  <c r="H37" i="25" s="1"/>
  <c r="H34" i="25"/>
  <c r="H32" i="25"/>
  <c r="H27" i="25"/>
  <c r="H26" i="25" s="1"/>
  <c r="H24" i="25"/>
  <c r="H23" i="25" s="1"/>
  <c r="H20" i="25"/>
  <c r="H19" i="25" s="1"/>
  <c r="H18" i="25" s="1"/>
  <c r="H103" i="25" l="1"/>
  <c r="H102" i="25" s="1"/>
  <c r="H80" i="25"/>
  <c r="H79" i="25"/>
  <c r="H78" i="25" s="1"/>
  <c r="H66" i="25"/>
  <c r="H65" i="25" s="1"/>
  <c r="H73" i="25"/>
  <c r="H72" i="25" s="1"/>
  <c r="H31" i="25"/>
  <c r="H29" i="25" s="1"/>
  <c r="H116" i="25"/>
  <c r="H115" i="25" s="1"/>
  <c r="H15" i="25"/>
  <c r="H16" i="25"/>
  <c r="H12" i="25"/>
  <c r="H13" i="25"/>
  <c r="H11" i="25" l="1"/>
  <c r="H123" i="25" s="1"/>
</calcChain>
</file>

<file path=xl/sharedStrings.xml><?xml version="1.0" encoding="utf-8"?>
<sst xmlns="http://schemas.openxmlformats.org/spreadsheetml/2006/main" count="234" uniqueCount="110">
  <si>
    <t>Наименование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</si>
  <si>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</si>
  <si>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Всего</t>
  </si>
  <si>
    <t>Иные межбюджетные трансферты</t>
  </si>
  <si>
    <t>Резервные средства</t>
  </si>
  <si>
    <t>Ведомственная целевая программа " Обеспечение реализации отдельных полномочий администрации с.п.Покур на 2014-2016годы"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</si>
  <si>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</si>
  <si>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</si>
  <si>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</si>
  <si>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</si>
  <si>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</si>
  <si>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казенных учреждений</t>
  </si>
  <si>
    <t>ВР</t>
  </si>
  <si>
    <t>ЦСР</t>
  </si>
  <si>
    <t>Муниципальная программа"Развитие транспортной системы сельского поселения Покур на 2014-2020 годы"</t>
  </si>
  <si>
    <t>Межбюджетные трансферты</t>
  </si>
  <si>
    <t>Социальное обеспечение и иные выплаты населению</t>
  </si>
  <si>
    <t>Муниципальная программа «Профилактика правонарушений в сфере общественного порядка в сельском поселении Покур на 2014-2020 годы»</t>
  </si>
  <si>
    <t>Примечание</t>
  </si>
  <si>
    <t>40.0.00.00000</t>
  </si>
  <si>
    <t xml:space="preserve"> Иные межбюджетные трансферты на создание условий для деятельности народных дружин в рамках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2014-2020 гг" в рамках муниципальной программы "Профилактика правонарушений в сфере общественного порядка в Нижневартовском районе на 2014-2020 годы"  в рамках муниципальной программы  «Профилактика правонарушений в сфере общественного порядка в сельском поселении Покур на 2014-2020 годы»</t>
  </si>
  <si>
    <t>40.0.00.82300</t>
  </si>
  <si>
    <t>Софинансирование межбюджетных трансфертов для создания условий для деятельности народных дружин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 в рамках муниципальной  программы «Профилактика правонарушений в сфере общественного порядка в сельском поселении Покур на 2014-2020 годы»(бюджет поселения)</t>
  </si>
  <si>
    <t>40.0.00.S2300</t>
  </si>
  <si>
    <t>41.0.00.00000</t>
  </si>
  <si>
    <t>Расходы на реализацию мероприятий   в рамках муниципальной программы «Развитие транспортной системы сельского поселения Покур на 2014-2020годы»</t>
  </si>
  <si>
    <t>41.0.00.99990</t>
  </si>
  <si>
    <t>Ведомственная целевая программа "Обеспечение реализации отдельных  полномочий администрации сельского поселения Покур на 2016-2018 годы"</t>
  </si>
  <si>
    <t>50.0.00.00000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</si>
  <si>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 на 2016-2018 годы"</t>
  </si>
  <si>
    <t>50.0.00.02030</t>
  </si>
  <si>
    <t>Прочие мероприятия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 на 2016 -2018годы"</t>
  </si>
  <si>
    <t>50.0.00.02400</t>
  </si>
  <si>
    <t>Расходы на обеспечение функций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 на 2016-2018 годы"</t>
  </si>
  <si>
    <t xml:space="preserve"> 50.0.00.02040</t>
  </si>
  <si>
    <t>Уплата налога на имущество организаций и земельного налога</t>
  </si>
  <si>
    <t>Расходы на реализацию мероприятий в рамках ведомственной целевой программы "Обеспечение реализации отдельных  полномочий администрации сельского поселения Покур на 2016 -2018годы"</t>
  </si>
  <si>
    <t xml:space="preserve"> 50.0.00.99990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</si>
  <si>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</si>
  <si>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50.0.00.89240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</si>
  <si>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</si>
  <si>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</si>
  <si>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 xml:space="preserve">  50.0.00.D9300</t>
  </si>
  <si>
    <t>Пособия, компенсации и иные социальные выплаты гражданам, кроме публичных нормативных обязательств</t>
  </si>
  <si>
    <t>Ведомственная программа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</si>
  <si>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 xml:space="preserve">  51.0.00.00000</t>
  </si>
  <si>
    <t>Расходы на реализацию мероприятий ведомственной программы 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</si>
  <si>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 xml:space="preserve">  51.0.00.99990</t>
  </si>
  <si>
    <t>Ведомственная программа «Организация бюджетного процесса в сельском поселения Покур на 2016-2018 годы"</t>
  </si>
  <si>
    <t>52.0.00.00000</t>
  </si>
  <si>
    <t>Резервный фонд в рамках ведомственной целевой программы «Организация бюджетного процесса в сельском поселения Покур на 2016-2018 годы"</t>
  </si>
  <si>
    <t xml:space="preserve">  52.0.00.20610</t>
  </si>
  <si>
    <t>Ведомственная целевая программа "Осуществление материально-технического обеспечения деятельности органов местного самоуправления сельского поселения Покур на 2016-2018 годы"</t>
  </si>
  <si>
    <t>Расходы на обеспечение деятельности учреждения, в рамках ведомственной целевой программы "Осуществление материально-технического обеспечения деятельности органов местного самоуправления сельского поселения Покур на 2016-2018 годы"</t>
  </si>
  <si>
    <t xml:space="preserve"> 53.0.00.00590</t>
  </si>
  <si>
    <t>Ведомственная целевая программа "Мероприятия в области информационно-коммуникационных технологий и связи сельского поселения Покур на  2016 – 2018 годы"</t>
  </si>
  <si>
    <t>54.0.00.00000</t>
  </si>
  <si>
    <t>Расходы на реализацию мероприятий в рамках ведомственной целевой программы "Мероприятия в области информационно-коммуникационных технологий и связи сельского поселения Покур на 2016-2018 годы"</t>
  </si>
  <si>
    <t>54.0.00.20070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</si>
  <si>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</si>
  <si>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</si>
  <si>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>55.0.00.00000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</si>
  <si>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 на 2014-2020гг" (МБТ) в рамках ведомственной программы     "Мероприятия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</si>
  <si>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>55.0.00.89020</t>
  </si>
  <si>
    <r>
      <t>Иные межбюджетные трансферты из бюджета поселения бюджету муниципального района на  реализацию мероприятий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качесвенными коммунальными услугами" муниципальной программы района "Развитие жилищно-коммунального комплекса и повышение энергетической эффективности в Нижневартовском районе на 2014-2020 годы" в рамках в рамках ведомственной программы   "Мероприятия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  </r>
    <r>
      <rPr>
        <b/>
        <sz val="10"/>
        <color indexed="8"/>
        <rFont val="Times New Roman"/>
        <family val="1"/>
        <charset val="204"/>
      </rPr>
      <t/>
    </r>
  </si>
  <si>
    <t>Расходы на реализацию мероприятий в рамках ведомственной программы   " 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</si>
  <si>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 xml:space="preserve"> 55.0.00.99990</t>
  </si>
  <si>
    <t>Ведомственная целевая программа "Энергосбережение и повышение энергетической эффективности на территории  сельского поселения Покур на 2016-2018 годы"</t>
  </si>
  <si>
    <t>56.0.00.00000</t>
  </si>
  <si>
    <t>Расходы на реализацию мероприятий в рамках ведомственной целевой программы "Энергосбережение и повышение энергетической эффективности на территории  сельского поселения Покур на 2016-2018 годы"</t>
  </si>
  <si>
    <t xml:space="preserve"> 56.0.00.20020</t>
  </si>
  <si>
    <t>Ведомственная целевая программа "Благоустройство и озеленение сельского поселения Покур на 2016-2018 годы"</t>
  </si>
  <si>
    <t>57.0.00.00000</t>
  </si>
  <si>
    <t>Расходы на реализацию мероприятий в рамках ведомственной программы  "Благоустройство и озеленение сельского поселения Покур на 2016-2018 годы"</t>
  </si>
  <si>
    <t xml:space="preserve"> 57.0.00.99990</t>
  </si>
  <si>
    <t>Ведомственная целевая программа "Организация и обеспечение мероприятий в сфере культуры и кинематографии сельского поселения Покур на 2016-2018 годы"</t>
  </si>
  <si>
    <t>58.0.00.00000</t>
  </si>
  <si>
    <t>Расходы на обеспечение деятельности учреждения, в рамках ведомственной целевой программы "Организация и обеспечение мероприятий в сфере культуры и кинематографии сельского поселения Покур на 2016-2018 годы"</t>
  </si>
  <si>
    <t xml:space="preserve"> 58.0.00.00590</t>
  </si>
  <si>
    <t>Ведомственная целевая программа "Развитие физической культуры и спорта в сельском поселении Покур на 2016-2018 годы"</t>
  </si>
  <si>
    <t xml:space="preserve"> 59.0.00.00000</t>
  </si>
  <si>
    <t>Расходы на обеспечение деятельности учреждения, в рамках ведомственной целевой программы "Развитие физической культуры и спорта в сельском поселении Покур на 2016-2018 годы"</t>
  </si>
  <si>
    <t>59.0.00.00590</t>
  </si>
  <si>
    <t>Ведомственная целевая программа «Управление муниципальным имуществом на территории сельского поселения Покур на 2016-2018 годы"</t>
  </si>
  <si>
    <t>61.0.00.00000</t>
  </si>
  <si>
    <t>«Обеспечение страховой защиты имущества сельского поселения Покур» в рамках ведомственной целевой программы «Управление муниципальным имуществом на территории  сельского поселения Покур на 2016-2018 годы"  (бюджет поселения)</t>
  </si>
  <si>
    <t xml:space="preserve"> 61.0.00.99990</t>
  </si>
  <si>
    <t xml:space="preserve">Сумма изменений </t>
  </si>
  <si>
    <t>По уведомлению из вышестоящего бюджета</t>
  </si>
  <si>
    <t>50.0.00.51180</t>
  </si>
  <si>
    <t xml:space="preserve"> 53.0.00.00000</t>
  </si>
  <si>
    <t>Премии и гранты</t>
  </si>
  <si>
    <t>58.0.00.51480</t>
  </si>
  <si>
    <t>Таблица 2</t>
  </si>
  <si>
    <t>к пояснительной записке</t>
  </si>
  <si>
    <t>55.0.00.89090</t>
  </si>
  <si>
    <t>За счет поступления дополнительных доходов</t>
  </si>
  <si>
    <t>58.0.00.82440</t>
  </si>
  <si>
    <t>58.0.00.S2440</t>
  </si>
  <si>
    <t>55.0.00.89120</t>
  </si>
  <si>
    <t>За счет остатков средств на 01.01.2017</t>
  </si>
  <si>
    <t>2018 год</t>
  </si>
  <si>
    <t>2019 год</t>
  </si>
  <si>
    <t>Плановый период</t>
  </si>
  <si>
    <t>Сумма с учетом изменений 2017 года</t>
  </si>
  <si>
    <t>Изменения в решение Совета депутатов сельского поселения Покур от 26.12.2016  № 37 «О бюджете сельского поселения Покур на 2017 год и плановый период 2018 и 2019 годов»</t>
  </si>
  <si>
    <t>Сумма на 2017 год</t>
  </si>
  <si>
    <t>Другие общегосударственные вопросы</t>
  </si>
  <si>
    <t>Условно-утвержденные расходы</t>
  </si>
  <si>
    <t>52.0.00.99990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</si>
</sst>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000"/>
    <numFmt numFmtId="166" formatCode="0000000"/>
    <numFmt numFmtId="167" formatCode="#,##0.0;[Red]\-#,##0.0"/>
    <numFmt numFmtId="168" formatCode="#,##0.00_ ;[Red]\-#,##0.00\ 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89">
    <xf numFmtId="0" fontId="0" fillId="0" borderId="0" xfId="0"/>
    <xf numFmtId="166" fontId="8" fillId="0" borderId="1" xfId="2" applyNumberFormat="1" applyFont="1" applyFill="1" applyBorder="1" applyAlignment="1" applyProtection="1">
      <alignment horizontal="left"/>
      <protection hidden="1"/>
    </xf>
    <xf numFmtId="165" fontId="5" fillId="0" borderId="1" xfId="2" applyNumberFormat="1" applyFont="1" applyFill="1" applyBorder="1" applyAlignment="1" applyProtection="1">
      <alignment wrapText="1"/>
      <protection hidden="1"/>
    </xf>
    <xf numFmtId="0" fontId="5" fillId="0" borderId="1" xfId="5" applyNumberFormat="1" applyFont="1" applyFill="1" applyBorder="1" applyAlignment="1" applyProtection="1">
      <alignment horizontal="left" wrapText="1"/>
      <protection hidden="1"/>
    </xf>
    <xf numFmtId="2" fontId="5" fillId="0" borderId="1" xfId="5" applyNumberFormat="1" applyFont="1" applyFill="1" applyBorder="1" applyAlignment="1" applyProtection="1">
      <alignment horizontal="left" wrapText="1"/>
      <protection hidden="1"/>
    </xf>
    <xf numFmtId="0" fontId="7" fillId="0" borderId="3" xfId="5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5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5" applyNumberFormat="1" applyFont="1" applyFill="1" applyBorder="1" applyAlignment="1" applyProtection="1">
      <alignment horizontal="center"/>
      <protection hidden="1"/>
    </xf>
    <xf numFmtId="40" fontId="8" fillId="0" borderId="1" xfId="2" applyNumberFormat="1" applyFont="1" applyFill="1" applyBorder="1" applyAlignment="1" applyProtection="1">
      <protection hidden="1"/>
    </xf>
    <xf numFmtId="40" fontId="7" fillId="0" borderId="1" xfId="2" applyNumberFormat="1" applyFont="1" applyFill="1" applyBorder="1" applyAlignment="1" applyProtection="1">
      <protection hidden="1"/>
    </xf>
    <xf numFmtId="0" fontId="5" fillId="0" borderId="1" xfId="5" applyNumberFormat="1" applyFont="1" applyFill="1" applyBorder="1" applyAlignment="1" applyProtection="1">
      <alignment horizontal="left" vertical="top" wrapText="1"/>
      <protection hidden="1"/>
    </xf>
    <xf numFmtId="0" fontId="7" fillId="0" borderId="1" xfId="5" applyNumberFormat="1" applyFont="1" applyFill="1" applyBorder="1" applyAlignment="1" applyProtection="1">
      <alignment horizontal="center"/>
      <protection hidden="1"/>
    </xf>
    <xf numFmtId="0" fontId="8" fillId="0" borderId="1" xfId="5" applyNumberFormat="1" applyFont="1" applyFill="1" applyBorder="1" applyAlignment="1" applyProtection="1">
      <alignment horizontal="left"/>
      <protection hidden="1"/>
    </xf>
    <xf numFmtId="0" fontId="7" fillId="0" borderId="1" xfId="5" applyNumberFormat="1" applyFont="1" applyFill="1" applyBorder="1" applyAlignment="1" applyProtection="1">
      <alignment horizontal="left"/>
      <protection hidden="1"/>
    </xf>
    <xf numFmtId="165" fontId="8" fillId="0" borderId="1" xfId="2" applyNumberFormat="1" applyFont="1" applyFill="1" applyBorder="1" applyAlignment="1" applyProtection="1">
      <alignment horizontal="left"/>
      <protection hidden="1"/>
    </xf>
    <xf numFmtId="166" fontId="7" fillId="0" borderId="1" xfId="2" applyNumberFormat="1" applyFont="1" applyFill="1" applyBorder="1" applyAlignment="1" applyProtection="1">
      <alignment horizontal="left"/>
      <protection hidden="1"/>
    </xf>
    <xf numFmtId="165" fontId="7" fillId="0" borderId="1" xfId="2" applyNumberFormat="1" applyFont="1" applyFill="1" applyBorder="1" applyAlignment="1" applyProtection="1">
      <alignment horizontal="left"/>
      <protection hidden="1"/>
    </xf>
    <xf numFmtId="165" fontId="8" fillId="0" borderId="1" xfId="4" applyNumberFormat="1" applyFont="1" applyFill="1" applyBorder="1" applyAlignment="1" applyProtection="1">
      <alignment horizontal="left"/>
      <protection hidden="1"/>
    </xf>
    <xf numFmtId="165" fontId="7" fillId="0" borderId="1" xfId="4" applyNumberFormat="1" applyFont="1" applyFill="1" applyBorder="1" applyAlignment="1" applyProtection="1">
      <alignment horizontal="left"/>
      <protection hidden="1"/>
    </xf>
    <xf numFmtId="40" fontId="7" fillId="0" borderId="1" xfId="3" applyNumberFormat="1" applyFont="1" applyFill="1" applyBorder="1" applyAlignment="1" applyProtection="1">
      <protection hidden="1"/>
    </xf>
    <xf numFmtId="165" fontId="7" fillId="0" borderId="1" xfId="5" applyNumberFormat="1" applyFont="1" applyFill="1" applyBorder="1" applyAlignment="1" applyProtection="1">
      <alignment horizontal="left"/>
      <protection hidden="1"/>
    </xf>
    <xf numFmtId="40" fontId="8" fillId="0" borderId="1" xfId="5" applyNumberFormat="1" applyFont="1" applyFill="1" applyBorder="1" applyAlignment="1" applyProtection="1">
      <alignment horizontal="right"/>
      <protection hidden="1"/>
    </xf>
    <xf numFmtId="40" fontId="8" fillId="0" borderId="1" xfId="3" applyNumberFormat="1" applyFont="1" applyFill="1" applyBorder="1" applyAlignment="1" applyProtection="1">
      <protection hidden="1"/>
    </xf>
    <xf numFmtId="166" fontId="7" fillId="0" borderId="1" xfId="2" applyNumberFormat="1" applyFont="1" applyFill="1" applyBorder="1" applyAlignment="1" applyProtection="1">
      <protection hidden="1"/>
    </xf>
    <xf numFmtId="166" fontId="8" fillId="0" borderId="1" xfId="2" applyNumberFormat="1" applyFont="1" applyFill="1" applyBorder="1" applyAlignment="1" applyProtection="1">
      <alignment horizontal="center"/>
      <protection hidden="1"/>
    </xf>
    <xf numFmtId="0" fontId="3" fillId="0" borderId="1" xfId="5" applyNumberFormat="1" applyFont="1" applyFill="1" applyBorder="1" applyAlignment="1" applyProtection="1">
      <alignment horizontal="left" wrapText="1"/>
      <protection hidden="1"/>
    </xf>
    <xf numFmtId="166" fontId="8" fillId="0" borderId="1" xfId="5" applyNumberFormat="1" applyFont="1" applyFill="1" applyBorder="1" applyAlignment="1" applyProtection="1">
      <alignment horizontal="center"/>
      <protection hidden="1"/>
    </xf>
    <xf numFmtId="166" fontId="12" fillId="0" borderId="1" xfId="5" applyNumberFormat="1" applyFont="1" applyFill="1" applyBorder="1" applyAlignment="1" applyProtection="1">
      <alignment horizontal="center" wrapText="1"/>
      <protection hidden="1"/>
    </xf>
    <xf numFmtId="0" fontId="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40" fontId="8" fillId="0" borderId="1" xfId="4" applyNumberFormat="1" applyFont="1" applyFill="1" applyBorder="1" applyAlignment="1" applyProtection="1">
      <protection hidden="1"/>
    </xf>
    <xf numFmtId="40" fontId="7" fillId="0" borderId="1" xfId="4" applyNumberFormat="1" applyFont="1" applyFill="1" applyBorder="1" applyAlignment="1" applyProtection="1">
      <protection hidden="1"/>
    </xf>
    <xf numFmtId="0" fontId="5" fillId="0" borderId="1" xfId="5" applyNumberFormat="1" applyFont="1" applyFill="1" applyBorder="1" applyAlignment="1" applyProtection="1">
      <alignment horizontal="left" vertical="center" wrapText="1"/>
      <protection hidden="1"/>
    </xf>
    <xf numFmtId="0" fontId="3" fillId="0" borderId="7" xfId="5" applyNumberFormat="1" applyFont="1" applyFill="1" applyBorder="1" applyAlignment="1" applyProtection="1">
      <alignment vertical="center"/>
      <protection hidden="1"/>
    </xf>
    <xf numFmtId="166" fontId="7" fillId="0" borderId="7" xfId="5" applyNumberFormat="1" applyFont="1" applyFill="1" applyBorder="1" applyAlignment="1" applyProtection="1">
      <protection hidden="1"/>
    </xf>
    <xf numFmtId="40" fontId="7" fillId="0" borderId="7" xfId="5" applyNumberFormat="1" applyFont="1" applyFill="1" applyBorder="1" applyAlignment="1" applyProtection="1">
      <protection hidden="1"/>
    </xf>
    <xf numFmtId="40" fontId="8" fillId="0" borderId="7" xfId="5" applyNumberFormat="1" applyFont="1" applyFill="1" applyBorder="1" applyAlignment="1" applyProtection="1">
      <alignment horizontal="right"/>
      <protection hidden="1"/>
    </xf>
    <xf numFmtId="165" fontId="7" fillId="0" borderId="1" xfId="5" applyNumberFormat="1" applyFont="1" applyFill="1" applyBorder="1" applyAlignment="1" applyProtection="1">
      <alignment horizontal="center"/>
      <protection hidden="1"/>
    </xf>
    <xf numFmtId="165" fontId="3" fillId="0" borderId="1" xfId="5" applyNumberFormat="1" applyFont="1" applyFill="1" applyBorder="1" applyAlignment="1" applyProtection="1">
      <alignment horizontal="left" wrapText="1"/>
      <protection hidden="1"/>
    </xf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65" fontId="3" fillId="0" borderId="1" xfId="2" applyNumberFormat="1" applyFont="1" applyFill="1" applyBorder="1" applyAlignment="1" applyProtection="1">
      <alignment horizontal="left" wrapText="1"/>
      <protection hidden="1"/>
    </xf>
    <xf numFmtId="165" fontId="5" fillId="0" borderId="1" xfId="2" applyNumberFormat="1" applyFont="1" applyFill="1" applyBorder="1" applyAlignment="1" applyProtection="1">
      <alignment horizontal="left" wrapText="1"/>
      <protection hidden="1"/>
    </xf>
    <xf numFmtId="167" fontId="5" fillId="0" borderId="1" xfId="5" applyNumberFormat="1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165" fontId="5" fillId="0" borderId="1" xfId="5" applyNumberFormat="1" applyFont="1" applyFill="1" applyBorder="1" applyAlignment="1" applyProtection="1">
      <alignment horizontal="left" wrapText="1"/>
      <protection hidden="1"/>
    </xf>
    <xf numFmtId="165" fontId="8" fillId="0" borderId="1" xfId="5" applyNumberFormat="1" applyFont="1" applyFill="1" applyBorder="1" applyAlignment="1" applyProtection="1">
      <alignment horizontal="left"/>
      <protection hidden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/>
    <xf numFmtId="0" fontId="9" fillId="0" borderId="1" xfId="0" applyFont="1" applyBorder="1" applyAlignment="1">
      <alignment wrapText="1"/>
    </xf>
    <xf numFmtId="0" fontId="5" fillId="0" borderId="1" xfId="0" applyFont="1" applyBorder="1"/>
    <xf numFmtId="0" fontId="3" fillId="0" borderId="1" xfId="0" applyFont="1" applyBorder="1" applyAlignment="1"/>
    <xf numFmtId="0" fontId="3" fillId="0" borderId="1" xfId="0" applyFont="1" applyBorder="1"/>
    <xf numFmtId="0" fontId="3" fillId="0" borderId="0" xfId="0" applyFont="1"/>
    <xf numFmtId="0" fontId="8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164" fontId="5" fillId="0" borderId="1" xfId="0" applyNumberFormat="1" applyFont="1" applyBorder="1"/>
    <xf numFmtId="164" fontId="3" fillId="0" borderId="1" xfId="0" applyNumberFormat="1" applyFont="1" applyBorder="1"/>
    <xf numFmtId="164" fontId="14" fillId="0" borderId="1" xfId="0" applyNumberFormat="1" applyFont="1" applyBorder="1"/>
    <xf numFmtId="164" fontId="5" fillId="0" borderId="0" xfId="0" applyNumberFormat="1" applyFont="1"/>
    <xf numFmtId="164" fontId="3" fillId="0" borderId="1" xfId="0" applyNumberFormat="1" applyFont="1" applyFill="1" applyBorder="1"/>
    <xf numFmtId="0" fontId="5" fillId="0" borderId="0" xfId="0" applyFont="1" applyAlignment="1">
      <alignment horizontal="left"/>
    </xf>
    <xf numFmtId="168" fontId="3" fillId="0" borderId="0" xfId="0" applyNumberFormat="1" applyFont="1"/>
    <xf numFmtId="168" fontId="5" fillId="0" borderId="0" xfId="0" applyNumberFormat="1" applyFont="1"/>
    <xf numFmtId="43" fontId="5" fillId="0" borderId="0" xfId="0" applyNumberFormat="1" applyFont="1"/>
    <xf numFmtId="0" fontId="3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5" applyNumberFormat="1" applyFont="1" applyFill="1" applyBorder="1" applyAlignment="1" applyProtection="1">
      <alignment horizontal="left" vertical="top" wrapText="1"/>
      <protection hidden="1"/>
    </xf>
    <xf numFmtId="0" fontId="3" fillId="0" borderId="0" xfId="0" applyFont="1" applyAlignment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/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7" fillId="0" borderId="3" xfId="5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/>
    <xf numFmtId="0" fontId="7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0" fontId="6" fillId="0" borderId="5" xfId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>
      <alignment wrapText="1"/>
    </xf>
  </cellXfs>
  <cellStyles count="7">
    <cellStyle name="Обычный" xfId="0" builtinId="0"/>
    <cellStyle name="Обычный 2" xfId="1"/>
    <cellStyle name="Обычный 2 2" xfId="5"/>
    <cellStyle name="Обычный_Tmp1" xfId="2"/>
    <cellStyle name="Обычный_Tmp2" xfId="3"/>
    <cellStyle name="Обычный_Tmp3" xfId="4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tabSelected="1" topLeftCell="B107" zoomScaleNormal="100" workbookViewId="0">
      <selection activeCell="D112" sqref="D112"/>
    </sheetView>
  </sheetViews>
  <sheetFormatPr defaultRowHeight="13.2" x14ac:dyDescent="0.25"/>
  <cols>
    <col min="1" max="1" width="51.21875" customWidth="1"/>
    <col min="2" max="2" width="14" customWidth="1"/>
    <col min="3" max="3" width="5.44140625" customWidth="1"/>
    <col min="4" max="4" width="15" customWidth="1"/>
    <col min="5" max="5" width="13.109375" customWidth="1"/>
    <col min="6" max="6" width="14.33203125" customWidth="1"/>
    <col min="7" max="7" width="15.21875" customWidth="1"/>
    <col min="8" max="8" width="16.21875" customWidth="1"/>
    <col min="9" max="9" width="14.88671875" customWidth="1"/>
    <col min="10" max="10" width="15.109375" customWidth="1"/>
    <col min="11" max="11" width="8.44140625" customWidth="1"/>
    <col min="12" max="12" width="9.33203125" bestFit="1" customWidth="1"/>
    <col min="13" max="13" width="12.5546875" bestFit="1" customWidth="1"/>
  </cols>
  <sheetData>
    <row r="1" spans="1:11" x14ac:dyDescent="0.25">
      <c r="I1" s="64"/>
      <c r="J1" s="64" t="s">
        <v>93</v>
      </c>
    </row>
    <row r="2" spans="1:11" x14ac:dyDescent="0.25">
      <c r="I2" s="50"/>
      <c r="J2" s="50" t="s">
        <v>94</v>
      </c>
    </row>
    <row r="5" spans="1:11" ht="17.399999999999999" customHeight="1" x14ac:dyDescent="0.25">
      <c r="A5" s="71" t="s">
        <v>105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8" spans="1:11" s="50" customFormat="1" ht="13.2" customHeight="1" x14ac:dyDescent="0.35">
      <c r="A8" s="79" t="s">
        <v>0</v>
      </c>
      <c r="B8" s="81" t="s">
        <v>13</v>
      </c>
      <c r="C8" s="81" t="s">
        <v>12</v>
      </c>
      <c r="D8" s="81" t="s">
        <v>106</v>
      </c>
      <c r="E8" s="84" t="s">
        <v>87</v>
      </c>
      <c r="F8" s="85"/>
      <c r="G8" s="86"/>
      <c r="H8" s="72" t="s">
        <v>104</v>
      </c>
      <c r="I8" s="87" t="s">
        <v>103</v>
      </c>
      <c r="J8" s="88"/>
      <c r="K8" s="74" t="s">
        <v>18</v>
      </c>
    </row>
    <row r="9" spans="1:11" s="50" customFormat="1" ht="42" customHeight="1" x14ac:dyDescent="0.25">
      <c r="A9" s="80"/>
      <c r="B9" s="82"/>
      <c r="C9" s="82"/>
      <c r="D9" s="83"/>
      <c r="E9" s="51" t="s">
        <v>96</v>
      </c>
      <c r="F9" s="51" t="s">
        <v>100</v>
      </c>
      <c r="G9" s="51" t="s">
        <v>88</v>
      </c>
      <c r="H9" s="73"/>
      <c r="I9" s="69" t="s">
        <v>101</v>
      </c>
      <c r="J9" s="69" t="s">
        <v>102</v>
      </c>
      <c r="K9" s="75"/>
    </row>
    <row r="10" spans="1:11" s="50" customFormat="1" ht="13.8" x14ac:dyDescent="0.25">
      <c r="A10" s="5">
        <v>1</v>
      </c>
      <c r="B10" s="6">
        <v>2</v>
      </c>
      <c r="C10" s="6">
        <v>3</v>
      </c>
      <c r="D10" s="6">
        <v>4</v>
      </c>
      <c r="E10" s="52">
        <v>5</v>
      </c>
      <c r="F10" s="52">
        <v>6</v>
      </c>
      <c r="G10" s="52">
        <v>7</v>
      </c>
      <c r="H10" s="53">
        <v>8</v>
      </c>
      <c r="I10" s="53"/>
      <c r="J10" s="53"/>
      <c r="K10" s="52"/>
    </row>
    <row r="11" spans="1:11" s="55" customFormat="1" ht="43.8" customHeight="1" x14ac:dyDescent="0.25">
      <c r="A11" s="25" t="s">
        <v>17</v>
      </c>
      <c r="B11" s="12" t="s">
        <v>19</v>
      </c>
      <c r="C11" s="14"/>
      <c r="D11" s="8">
        <f>D12+D15</f>
        <v>21430</v>
      </c>
      <c r="E11" s="60">
        <v>0</v>
      </c>
      <c r="F11" s="60"/>
      <c r="G11" s="60"/>
      <c r="H11" s="63">
        <f>H12+H15</f>
        <v>21430</v>
      </c>
      <c r="I11" s="63">
        <f t="shared" ref="I11:J11" si="0">I12+I15</f>
        <v>21430</v>
      </c>
      <c r="J11" s="63">
        <f t="shared" si="0"/>
        <v>21430</v>
      </c>
      <c r="K11" s="54"/>
    </row>
    <row r="12" spans="1:11" s="50" customFormat="1" ht="49.95" customHeight="1" x14ac:dyDescent="0.25">
      <c r="A12" s="29" t="s">
        <v>20</v>
      </c>
      <c r="B12" s="13" t="s">
        <v>21</v>
      </c>
      <c r="C12" s="16"/>
      <c r="D12" s="9">
        <f>D13</f>
        <v>15000</v>
      </c>
      <c r="E12" s="59"/>
      <c r="F12" s="59"/>
      <c r="G12" s="59"/>
      <c r="H12" s="59">
        <f>H13</f>
        <v>15000</v>
      </c>
      <c r="I12" s="59">
        <f t="shared" ref="I12:J12" si="1">I13</f>
        <v>15000</v>
      </c>
      <c r="J12" s="59">
        <f t="shared" si="1"/>
        <v>15000</v>
      </c>
      <c r="K12" s="52"/>
    </row>
    <row r="13" spans="1:11" s="50" customFormat="1" ht="27" customHeight="1" x14ac:dyDescent="0.25">
      <c r="A13" s="10" t="s">
        <v>8</v>
      </c>
      <c r="B13" s="13" t="s">
        <v>21</v>
      </c>
      <c r="C13" s="16">
        <v>200</v>
      </c>
      <c r="D13" s="9">
        <f>D14</f>
        <v>15000</v>
      </c>
      <c r="E13" s="59"/>
      <c r="F13" s="59"/>
      <c r="G13" s="59"/>
      <c r="H13" s="59">
        <f>H14</f>
        <v>15000</v>
      </c>
      <c r="I13" s="59">
        <f t="shared" ref="I13:J13" si="2">I14</f>
        <v>15000</v>
      </c>
      <c r="J13" s="59">
        <f t="shared" si="2"/>
        <v>15000</v>
      </c>
      <c r="K13" s="52"/>
    </row>
    <row r="14" spans="1:11" s="50" customFormat="1" ht="27" customHeight="1" x14ac:dyDescent="0.25">
      <c r="A14" s="10" t="s">
        <v>9</v>
      </c>
      <c r="B14" s="13" t="s">
        <v>21</v>
      </c>
      <c r="C14" s="16">
        <v>240</v>
      </c>
      <c r="D14" s="9">
        <v>15000</v>
      </c>
      <c r="E14" s="59"/>
      <c r="F14" s="59"/>
      <c r="G14" s="59"/>
      <c r="H14" s="59">
        <f>D14+E14+F14+G14</f>
        <v>15000</v>
      </c>
      <c r="I14" s="59">
        <v>15000</v>
      </c>
      <c r="J14" s="59">
        <v>15000</v>
      </c>
      <c r="K14" s="52"/>
    </row>
    <row r="15" spans="1:11" s="50" customFormat="1" ht="49.95" customHeight="1" x14ac:dyDescent="0.25">
      <c r="A15" s="77" t="s">
        <v>22</v>
      </c>
      <c r="B15" s="13" t="s">
        <v>23</v>
      </c>
      <c r="C15" s="37"/>
      <c r="D15" s="9">
        <f>D16</f>
        <v>6430</v>
      </c>
      <c r="E15" s="59"/>
      <c r="F15" s="59"/>
      <c r="G15" s="59"/>
      <c r="H15" s="59">
        <f>H16</f>
        <v>6430</v>
      </c>
      <c r="I15" s="59">
        <f t="shared" ref="I15:J15" si="3">I16</f>
        <v>6430</v>
      </c>
      <c r="J15" s="59">
        <f t="shared" si="3"/>
        <v>6430</v>
      </c>
      <c r="K15" s="52"/>
    </row>
    <row r="16" spans="1:11" s="50" customFormat="1" ht="63.6" customHeight="1" x14ac:dyDescent="0.25">
      <c r="A16" s="77"/>
      <c r="B16" s="13" t="s">
        <v>23</v>
      </c>
      <c r="C16" s="16">
        <v>200</v>
      </c>
      <c r="D16" s="9">
        <f>D17</f>
        <v>6430</v>
      </c>
      <c r="E16" s="59"/>
      <c r="F16" s="59"/>
      <c r="G16" s="59"/>
      <c r="H16" s="59">
        <f>H17</f>
        <v>6430</v>
      </c>
      <c r="I16" s="59">
        <f t="shared" ref="I16:J16" si="4">I17</f>
        <v>6430</v>
      </c>
      <c r="J16" s="59">
        <f t="shared" si="4"/>
        <v>6430</v>
      </c>
      <c r="K16" s="52"/>
    </row>
    <row r="17" spans="1:13" s="50" customFormat="1" ht="27.6" customHeight="1" x14ac:dyDescent="0.25">
      <c r="A17" s="10" t="s">
        <v>9</v>
      </c>
      <c r="B17" s="13" t="s">
        <v>23</v>
      </c>
      <c r="C17" s="16">
        <v>240</v>
      </c>
      <c r="D17" s="9">
        <v>6430</v>
      </c>
      <c r="E17" s="59"/>
      <c r="F17" s="59"/>
      <c r="G17" s="59"/>
      <c r="H17" s="59">
        <f>D17+E17+F17+G17</f>
        <v>6430</v>
      </c>
      <c r="I17" s="59">
        <v>6430</v>
      </c>
      <c r="J17" s="59">
        <v>6430</v>
      </c>
      <c r="K17" s="52"/>
    </row>
    <row r="18" spans="1:13" s="55" customFormat="1" ht="28.2" customHeight="1" x14ac:dyDescent="0.25">
      <c r="A18" s="38" t="s">
        <v>14</v>
      </c>
      <c r="B18" s="12" t="s">
        <v>24</v>
      </c>
      <c r="C18" s="7"/>
      <c r="D18" s="8">
        <f>D19</f>
        <v>2900100</v>
      </c>
      <c r="E18" s="60"/>
      <c r="F18" s="60"/>
      <c r="G18" s="60"/>
      <c r="H18" s="63">
        <f>H19</f>
        <v>2900100</v>
      </c>
      <c r="I18" s="63">
        <f t="shared" ref="I18:J18" si="5">I19</f>
        <v>3045105</v>
      </c>
      <c r="J18" s="63">
        <f t="shared" si="5"/>
        <v>3197360</v>
      </c>
      <c r="K18" s="54"/>
    </row>
    <row r="19" spans="1:13" s="50" customFormat="1" ht="40.200000000000003" customHeight="1" x14ac:dyDescent="0.25">
      <c r="A19" s="3" t="s">
        <v>25</v>
      </c>
      <c r="B19" s="13" t="s">
        <v>26</v>
      </c>
      <c r="C19" s="16"/>
      <c r="D19" s="9">
        <f>D20</f>
        <v>2900100</v>
      </c>
      <c r="E19" s="59"/>
      <c r="F19" s="59"/>
      <c r="G19" s="59"/>
      <c r="H19" s="59">
        <f>H20</f>
        <v>2900100</v>
      </c>
      <c r="I19" s="59">
        <f t="shared" ref="I19:J19" si="6">I20</f>
        <v>3045105</v>
      </c>
      <c r="J19" s="59">
        <f t="shared" si="6"/>
        <v>3197360</v>
      </c>
      <c r="K19" s="52"/>
    </row>
    <row r="20" spans="1:13" s="50" customFormat="1" ht="28.2" customHeight="1" x14ac:dyDescent="0.25">
      <c r="A20" s="10" t="s">
        <v>8</v>
      </c>
      <c r="B20" s="13" t="s">
        <v>26</v>
      </c>
      <c r="C20" s="16">
        <v>200</v>
      </c>
      <c r="D20" s="9">
        <f>D21</f>
        <v>2900100</v>
      </c>
      <c r="E20" s="59"/>
      <c r="F20" s="59"/>
      <c r="G20" s="59"/>
      <c r="H20" s="59">
        <f>H21</f>
        <v>2900100</v>
      </c>
      <c r="I20" s="59">
        <f t="shared" ref="I20:J20" si="7">I21</f>
        <v>3045105</v>
      </c>
      <c r="J20" s="59">
        <f t="shared" si="7"/>
        <v>3197360</v>
      </c>
      <c r="K20" s="52"/>
    </row>
    <row r="21" spans="1:13" s="50" customFormat="1" ht="29.4" customHeight="1" x14ac:dyDescent="0.25">
      <c r="A21" s="10" t="s">
        <v>9</v>
      </c>
      <c r="B21" s="13" t="s">
        <v>26</v>
      </c>
      <c r="C21" s="16">
        <v>240</v>
      </c>
      <c r="D21" s="9">
        <v>2900100</v>
      </c>
      <c r="E21" s="59"/>
      <c r="F21" s="59"/>
      <c r="G21" s="59"/>
      <c r="H21" s="59">
        <f>D21+E21+F21+G21</f>
        <v>2900100</v>
      </c>
      <c r="I21" s="59">
        <v>3045105</v>
      </c>
      <c r="J21" s="59">
        <v>3197360</v>
      </c>
      <c r="K21" s="52"/>
    </row>
    <row r="22" spans="1:13" s="55" customFormat="1" ht="49.95" customHeight="1" x14ac:dyDescent="0.25">
      <c r="A22" s="39" t="s">
        <v>27</v>
      </c>
      <c r="B22" s="56" t="s">
        <v>28</v>
      </c>
      <c r="C22" s="14"/>
      <c r="D22" s="8">
        <f>D23+D26+D29</f>
        <v>8923361</v>
      </c>
      <c r="E22" s="60"/>
      <c r="F22" s="60"/>
      <c r="G22" s="60"/>
      <c r="H22" s="63">
        <f>H23+H26+H29</f>
        <v>8923361</v>
      </c>
      <c r="I22" s="63">
        <f t="shared" ref="I22:J22" si="8">I23+I26+I29+I43+I47+I50</f>
        <v>6186630</v>
      </c>
      <c r="J22" s="63">
        <f t="shared" si="8"/>
        <v>5511057</v>
      </c>
      <c r="K22" s="54"/>
      <c r="L22" s="65"/>
      <c r="M22" s="65"/>
    </row>
    <row r="23" spans="1:13" s="55" customFormat="1" ht="49.95" customHeight="1" x14ac:dyDescent="0.25">
      <c r="A23" s="25" t="s">
        <v>29</v>
      </c>
      <c r="B23" s="57" t="s">
        <v>30</v>
      </c>
      <c r="C23" s="14"/>
      <c r="D23" s="8">
        <f>D24</f>
        <v>1254401</v>
      </c>
      <c r="E23" s="60"/>
      <c r="F23" s="60"/>
      <c r="G23" s="60"/>
      <c r="H23" s="60">
        <f>H24</f>
        <v>1254401</v>
      </c>
      <c r="I23" s="60">
        <f t="shared" ref="I23:J23" si="9">I24</f>
        <v>1254401</v>
      </c>
      <c r="J23" s="60">
        <f t="shared" si="9"/>
        <v>1254401</v>
      </c>
      <c r="K23" s="54"/>
    </row>
    <row r="24" spans="1:13" s="50" customFormat="1" ht="49.95" customHeight="1" x14ac:dyDescent="0.25">
      <c r="A24" s="10" t="s">
        <v>6</v>
      </c>
      <c r="B24" s="58" t="s">
        <v>30</v>
      </c>
      <c r="C24" s="16">
        <v>100</v>
      </c>
      <c r="D24" s="9">
        <f>D25</f>
        <v>1254401</v>
      </c>
      <c r="E24" s="59"/>
      <c r="F24" s="59"/>
      <c r="G24" s="59"/>
      <c r="H24" s="59">
        <f>H25</f>
        <v>1254401</v>
      </c>
      <c r="I24" s="59">
        <f t="shared" ref="I24:J24" si="10">I25</f>
        <v>1254401</v>
      </c>
      <c r="J24" s="59">
        <f t="shared" si="10"/>
        <v>1254401</v>
      </c>
      <c r="K24" s="52"/>
    </row>
    <row r="25" spans="1:13" s="50" customFormat="1" ht="49.95" customHeight="1" x14ac:dyDescent="0.25">
      <c r="A25" s="10" t="s">
        <v>7</v>
      </c>
      <c r="B25" s="58" t="s">
        <v>30</v>
      </c>
      <c r="C25" s="16">
        <v>120</v>
      </c>
      <c r="D25" s="9">
        <v>1254401</v>
      </c>
      <c r="E25" s="59"/>
      <c r="F25" s="59"/>
      <c r="G25" s="59"/>
      <c r="H25" s="59">
        <f>D25+E25+F25+G25</f>
        <v>1254401</v>
      </c>
      <c r="I25" s="59">
        <v>1254401</v>
      </c>
      <c r="J25" s="59">
        <v>1254401</v>
      </c>
      <c r="K25" s="52"/>
    </row>
    <row r="26" spans="1:13" s="55" customFormat="1" ht="27.6" customHeight="1" x14ac:dyDescent="0.25">
      <c r="A26" s="77" t="s">
        <v>31</v>
      </c>
      <c r="B26" s="1" t="s">
        <v>32</v>
      </c>
      <c r="C26" s="17"/>
      <c r="D26" s="30">
        <f>D27</f>
        <v>5000</v>
      </c>
      <c r="E26" s="60"/>
      <c r="F26" s="60"/>
      <c r="G26" s="60"/>
      <c r="H26" s="60">
        <f>H27</f>
        <v>5000</v>
      </c>
      <c r="I26" s="60">
        <f t="shared" ref="I26:J26" si="11">I27</f>
        <v>5000</v>
      </c>
      <c r="J26" s="60">
        <f t="shared" si="11"/>
        <v>5000</v>
      </c>
      <c r="K26" s="54"/>
    </row>
    <row r="27" spans="1:13" s="50" customFormat="1" ht="27.6" customHeight="1" x14ac:dyDescent="0.25">
      <c r="A27" s="77"/>
      <c r="B27" s="15" t="s">
        <v>32</v>
      </c>
      <c r="C27" s="18">
        <v>200</v>
      </c>
      <c r="D27" s="31">
        <f>D28</f>
        <v>5000</v>
      </c>
      <c r="E27" s="59"/>
      <c r="F27" s="59"/>
      <c r="G27" s="59"/>
      <c r="H27" s="59">
        <f>H28</f>
        <v>5000</v>
      </c>
      <c r="I27" s="59">
        <f t="shared" ref="I27:J27" si="12">I28</f>
        <v>5000</v>
      </c>
      <c r="J27" s="59">
        <f t="shared" si="12"/>
        <v>5000</v>
      </c>
      <c r="K27" s="52"/>
    </row>
    <row r="28" spans="1:13" s="50" customFormat="1" ht="28.2" customHeight="1" x14ac:dyDescent="0.25">
      <c r="A28" s="10" t="s">
        <v>9</v>
      </c>
      <c r="B28" s="15" t="s">
        <v>32</v>
      </c>
      <c r="C28" s="18">
        <v>240</v>
      </c>
      <c r="D28" s="31">
        <v>5000</v>
      </c>
      <c r="E28" s="59"/>
      <c r="F28" s="59"/>
      <c r="G28" s="59"/>
      <c r="H28" s="59">
        <f>D28+E28+F28+G28</f>
        <v>5000</v>
      </c>
      <c r="I28" s="59">
        <v>5000</v>
      </c>
      <c r="J28" s="59">
        <v>5000</v>
      </c>
      <c r="K28" s="52"/>
    </row>
    <row r="29" spans="1:13" s="55" customFormat="1" ht="40.799999999999997" customHeight="1" x14ac:dyDescent="0.25">
      <c r="A29" s="42" t="s">
        <v>1</v>
      </c>
      <c r="B29" s="24"/>
      <c r="C29" s="14"/>
      <c r="D29" s="8">
        <f>D30</f>
        <v>7663960</v>
      </c>
      <c r="E29" s="60"/>
      <c r="F29" s="60"/>
      <c r="G29" s="60"/>
      <c r="H29" s="60">
        <f>H30</f>
        <v>7663960</v>
      </c>
      <c r="I29" s="60">
        <f t="shared" ref="I29:J29" si="13">I30</f>
        <v>4422829</v>
      </c>
      <c r="J29" s="60">
        <f t="shared" si="13"/>
        <v>3747256</v>
      </c>
      <c r="K29" s="54"/>
    </row>
    <row r="30" spans="1:13" s="50" customFormat="1" ht="43.2" customHeight="1" x14ac:dyDescent="0.25">
      <c r="A30" s="43" t="s">
        <v>5</v>
      </c>
      <c r="B30" s="15" t="s">
        <v>28</v>
      </c>
      <c r="C30" s="16"/>
      <c r="D30" s="9">
        <f>D31+D37+D40+D43+D47+D50</f>
        <v>7663960</v>
      </c>
      <c r="E30" s="59"/>
      <c r="F30" s="59"/>
      <c r="G30" s="59"/>
      <c r="H30" s="59">
        <f>D30+E30+F30+G30</f>
        <v>7663960</v>
      </c>
      <c r="I30" s="59">
        <f t="shared" ref="I30:J30" si="14">I31+I37+I40</f>
        <v>4422829</v>
      </c>
      <c r="J30" s="59">
        <f t="shared" si="14"/>
        <v>3747256</v>
      </c>
      <c r="K30" s="52"/>
    </row>
    <row r="31" spans="1:13" s="55" customFormat="1" ht="57" customHeight="1" x14ac:dyDescent="0.25">
      <c r="A31" s="28" t="s">
        <v>33</v>
      </c>
      <c r="B31" s="1" t="s">
        <v>34</v>
      </c>
      <c r="C31" s="14"/>
      <c r="D31" s="8">
        <f>D32+D34+D36</f>
        <v>4097260</v>
      </c>
      <c r="E31" s="60"/>
      <c r="F31" s="60"/>
      <c r="G31" s="60"/>
      <c r="H31" s="60">
        <f>H32+H34+H36</f>
        <v>4097260</v>
      </c>
      <c r="I31" s="60">
        <f t="shared" ref="I31:J31" si="15">I32+I34+I36</f>
        <v>4292829</v>
      </c>
      <c r="J31" s="60">
        <f t="shared" si="15"/>
        <v>3727256</v>
      </c>
      <c r="K31" s="54"/>
    </row>
    <row r="32" spans="1:13" s="50" customFormat="1" ht="57" customHeight="1" x14ac:dyDescent="0.25">
      <c r="A32" s="10" t="s">
        <v>6</v>
      </c>
      <c r="B32" s="15" t="s">
        <v>34</v>
      </c>
      <c r="C32" s="16">
        <v>100</v>
      </c>
      <c r="D32" s="9">
        <f>D33</f>
        <v>3897257</v>
      </c>
      <c r="E32" s="61"/>
      <c r="F32" s="59"/>
      <c r="G32" s="59"/>
      <c r="H32" s="59">
        <f>H33</f>
        <v>3897257</v>
      </c>
      <c r="I32" s="59">
        <f t="shared" ref="I32:J32" si="16">I33</f>
        <v>3992826</v>
      </c>
      <c r="J32" s="59">
        <f t="shared" si="16"/>
        <v>3727256</v>
      </c>
      <c r="K32" s="52"/>
    </row>
    <row r="33" spans="1:13" s="50" customFormat="1" ht="25.8" customHeight="1" x14ac:dyDescent="0.25">
      <c r="A33" s="10" t="s">
        <v>7</v>
      </c>
      <c r="B33" s="15" t="s">
        <v>34</v>
      </c>
      <c r="C33" s="16">
        <v>120</v>
      </c>
      <c r="D33" s="9">
        <v>3897257</v>
      </c>
      <c r="E33" s="59">
        <v>0</v>
      </c>
      <c r="F33" s="59">
        <v>0</v>
      </c>
      <c r="G33" s="59"/>
      <c r="H33" s="59">
        <f>D33+E33+F33+G33</f>
        <v>3897257</v>
      </c>
      <c r="I33" s="59">
        <v>3992826</v>
      </c>
      <c r="J33" s="59">
        <v>3727256</v>
      </c>
      <c r="K33" s="52"/>
    </row>
    <row r="34" spans="1:13" s="50" customFormat="1" ht="27.6" customHeight="1" x14ac:dyDescent="0.25">
      <c r="A34" s="43" t="s">
        <v>8</v>
      </c>
      <c r="B34" s="15" t="s">
        <v>34</v>
      </c>
      <c r="C34" s="16">
        <v>200</v>
      </c>
      <c r="D34" s="9">
        <f>D35</f>
        <v>190003</v>
      </c>
      <c r="E34" s="61"/>
      <c r="F34" s="59"/>
      <c r="G34" s="59"/>
      <c r="H34" s="59">
        <f>H35</f>
        <v>190003</v>
      </c>
      <c r="I34" s="59">
        <f t="shared" ref="I34:J34" si="17">I35</f>
        <v>300003</v>
      </c>
      <c r="J34" s="59">
        <f t="shared" si="17"/>
        <v>0</v>
      </c>
      <c r="K34" s="52"/>
    </row>
    <row r="35" spans="1:13" s="50" customFormat="1" ht="28.8" customHeight="1" x14ac:dyDescent="0.25">
      <c r="A35" s="10" t="s">
        <v>9</v>
      </c>
      <c r="B35" s="15" t="s">
        <v>34</v>
      </c>
      <c r="C35" s="16">
        <v>240</v>
      </c>
      <c r="D35" s="9">
        <v>190003</v>
      </c>
      <c r="E35" s="61">
        <v>0</v>
      </c>
      <c r="F35" s="59">
        <v>0</v>
      </c>
      <c r="G35" s="59"/>
      <c r="H35" s="59">
        <f>D35+E35+F35+G35</f>
        <v>190003</v>
      </c>
      <c r="I35" s="59">
        <v>300003</v>
      </c>
      <c r="J35" s="59">
        <v>0</v>
      </c>
      <c r="K35" s="52"/>
    </row>
    <row r="36" spans="1:13" s="50" customFormat="1" ht="19.8" customHeight="1" x14ac:dyDescent="0.25">
      <c r="A36" s="2" t="s">
        <v>35</v>
      </c>
      <c r="B36" s="15" t="s">
        <v>34</v>
      </c>
      <c r="C36" s="16">
        <v>850</v>
      </c>
      <c r="D36" s="9">
        <v>10000</v>
      </c>
      <c r="E36" s="59">
        <v>0</v>
      </c>
      <c r="F36" s="59"/>
      <c r="G36" s="59"/>
      <c r="H36" s="59">
        <f>D36+E36+F36+G36</f>
        <v>10000</v>
      </c>
      <c r="I36" s="59">
        <v>0</v>
      </c>
      <c r="J36" s="59">
        <v>0</v>
      </c>
      <c r="K36" s="52"/>
    </row>
    <row r="37" spans="1:13" s="50" customFormat="1" ht="34.799999999999997" customHeight="1" x14ac:dyDescent="0.25">
      <c r="A37" s="78" t="s">
        <v>36</v>
      </c>
      <c r="B37" s="23" t="s">
        <v>37</v>
      </c>
      <c r="C37" s="16"/>
      <c r="D37" s="8">
        <f>D38</f>
        <v>100000</v>
      </c>
      <c r="E37" s="59"/>
      <c r="F37" s="59"/>
      <c r="G37" s="59"/>
      <c r="H37" s="59">
        <f>H38</f>
        <v>100000</v>
      </c>
      <c r="I37" s="59">
        <f t="shared" ref="I37:J37" si="18">I38</f>
        <v>130000</v>
      </c>
      <c r="J37" s="59">
        <f t="shared" si="18"/>
        <v>20000</v>
      </c>
      <c r="K37" s="52"/>
    </row>
    <row r="38" spans="1:13" s="50" customFormat="1" ht="16.2" customHeight="1" x14ac:dyDescent="0.25">
      <c r="A38" s="78"/>
      <c r="B38" s="23" t="s">
        <v>37</v>
      </c>
      <c r="C38" s="16">
        <v>200</v>
      </c>
      <c r="D38" s="9">
        <f>D39</f>
        <v>100000</v>
      </c>
      <c r="E38" s="59"/>
      <c r="F38" s="59"/>
      <c r="G38" s="59"/>
      <c r="H38" s="59">
        <f>H39</f>
        <v>100000</v>
      </c>
      <c r="I38" s="59">
        <f t="shared" ref="I38:J38" si="19">I39</f>
        <v>130000</v>
      </c>
      <c r="J38" s="59">
        <f t="shared" si="19"/>
        <v>20000</v>
      </c>
      <c r="K38" s="52"/>
      <c r="M38" s="62"/>
    </row>
    <row r="39" spans="1:13" s="50" customFormat="1" ht="30" customHeight="1" x14ac:dyDescent="0.25">
      <c r="A39" s="10" t="s">
        <v>9</v>
      </c>
      <c r="B39" s="23" t="s">
        <v>37</v>
      </c>
      <c r="C39" s="16">
        <v>240</v>
      </c>
      <c r="D39" s="9">
        <v>100000</v>
      </c>
      <c r="E39" s="61">
        <v>0</v>
      </c>
      <c r="F39" s="59">
        <v>0</v>
      </c>
      <c r="G39" s="59"/>
      <c r="H39" s="59">
        <f>D39+E39+F39+G39</f>
        <v>100000</v>
      </c>
      <c r="I39" s="59">
        <v>130000</v>
      </c>
      <c r="J39" s="59">
        <v>20000</v>
      </c>
      <c r="K39" s="52"/>
      <c r="M39" s="62"/>
    </row>
    <row r="40" spans="1:13" s="50" customFormat="1" ht="84" customHeight="1" x14ac:dyDescent="0.25">
      <c r="A40" s="29" t="s">
        <v>38</v>
      </c>
      <c r="B40" s="15" t="s">
        <v>39</v>
      </c>
      <c r="C40" s="16">
        <v>0</v>
      </c>
      <c r="D40" s="8">
        <f>D41</f>
        <v>947300</v>
      </c>
      <c r="E40" s="59"/>
      <c r="F40" s="59"/>
      <c r="G40" s="59"/>
      <c r="H40" s="59">
        <f>H41</f>
        <v>947300</v>
      </c>
      <c r="I40" s="59">
        <f t="shared" ref="I40:J40" si="20">I41</f>
        <v>0</v>
      </c>
      <c r="J40" s="59">
        <f t="shared" si="20"/>
        <v>0</v>
      </c>
      <c r="K40" s="52"/>
    </row>
    <row r="41" spans="1:13" s="50" customFormat="1" ht="18" customHeight="1" x14ac:dyDescent="0.25">
      <c r="A41" s="43" t="s">
        <v>15</v>
      </c>
      <c r="B41" s="15" t="s">
        <v>39</v>
      </c>
      <c r="C41" s="16">
        <v>500</v>
      </c>
      <c r="D41" s="9">
        <f>D42</f>
        <v>947300</v>
      </c>
      <c r="E41" s="59"/>
      <c r="F41" s="59"/>
      <c r="G41" s="59"/>
      <c r="H41" s="59">
        <f>H42</f>
        <v>947300</v>
      </c>
      <c r="I41" s="59">
        <f t="shared" ref="I41:J41" si="21">I42</f>
        <v>0</v>
      </c>
      <c r="J41" s="59">
        <f t="shared" si="21"/>
        <v>0</v>
      </c>
      <c r="K41" s="52"/>
    </row>
    <row r="42" spans="1:13" s="50" customFormat="1" ht="19.8" customHeight="1" x14ac:dyDescent="0.25">
      <c r="A42" s="43" t="s">
        <v>3</v>
      </c>
      <c r="B42" s="15" t="s">
        <v>39</v>
      </c>
      <c r="C42" s="16">
        <v>540</v>
      </c>
      <c r="D42" s="9">
        <v>947300</v>
      </c>
      <c r="E42" s="59"/>
      <c r="F42" s="59"/>
      <c r="G42" s="59"/>
      <c r="H42" s="59">
        <f>D42+E42+F42+G42</f>
        <v>947300</v>
      </c>
      <c r="I42" s="59">
        <v>0</v>
      </c>
      <c r="J42" s="59">
        <v>0</v>
      </c>
      <c r="K42" s="52"/>
    </row>
    <row r="43" spans="1:13" s="55" customFormat="1" ht="28.2" customHeight="1" x14ac:dyDescent="0.25">
      <c r="A43" s="28" t="s">
        <v>40</v>
      </c>
      <c r="B43" s="1" t="s">
        <v>89</v>
      </c>
      <c r="C43" s="14">
        <v>0</v>
      </c>
      <c r="D43" s="8">
        <f>156000+D46</f>
        <v>189200</v>
      </c>
      <c r="E43" s="60"/>
      <c r="F43" s="60"/>
      <c r="G43" s="60"/>
      <c r="H43" s="60">
        <f>H44+H46</f>
        <v>189200</v>
      </c>
      <c r="I43" s="60">
        <f t="shared" ref="I43:J43" si="22">I44+I46</f>
        <v>189200</v>
      </c>
      <c r="J43" s="60">
        <f t="shared" si="22"/>
        <v>189200</v>
      </c>
      <c r="K43" s="54"/>
    </row>
    <row r="44" spans="1:13" s="50" customFormat="1" ht="28.2" customHeight="1" x14ac:dyDescent="0.25">
      <c r="A44" s="10" t="s">
        <v>6</v>
      </c>
      <c r="B44" s="15" t="s">
        <v>89</v>
      </c>
      <c r="C44" s="16">
        <v>100</v>
      </c>
      <c r="D44" s="9">
        <v>156000</v>
      </c>
      <c r="E44" s="59"/>
      <c r="F44" s="59"/>
      <c r="G44" s="59"/>
      <c r="H44" s="59">
        <f>H45</f>
        <v>156000</v>
      </c>
      <c r="I44" s="59">
        <f t="shared" ref="I44:J44" si="23">I45</f>
        <v>156000</v>
      </c>
      <c r="J44" s="59">
        <f t="shared" si="23"/>
        <v>156000</v>
      </c>
      <c r="K44" s="52"/>
    </row>
    <row r="45" spans="1:13" s="50" customFormat="1" ht="28.2" customHeight="1" x14ac:dyDescent="0.25">
      <c r="A45" s="10" t="s">
        <v>7</v>
      </c>
      <c r="B45" s="15" t="s">
        <v>89</v>
      </c>
      <c r="C45" s="16">
        <v>120</v>
      </c>
      <c r="D45" s="9">
        <v>156000</v>
      </c>
      <c r="E45" s="59"/>
      <c r="F45" s="59"/>
      <c r="G45" s="59"/>
      <c r="H45" s="59">
        <v>156000</v>
      </c>
      <c r="I45" s="59">
        <v>156000</v>
      </c>
      <c r="J45" s="59">
        <v>156000</v>
      </c>
      <c r="K45" s="52"/>
    </row>
    <row r="46" spans="1:13" s="50" customFormat="1" ht="28.2" customHeight="1" x14ac:dyDescent="0.25">
      <c r="A46" s="10" t="s">
        <v>9</v>
      </c>
      <c r="B46" s="15" t="s">
        <v>89</v>
      </c>
      <c r="C46" s="16">
        <v>240</v>
      </c>
      <c r="D46" s="9">
        <v>33200</v>
      </c>
      <c r="E46" s="59"/>
      <c r="F46" s="59"/>
      <c r="G46" s="59"/>
      <c r="H46" s="59">
        <f>D46+E46+F46+G46</f>
        <v>33200</v>
      </c>
      <c r="I46" s="59">
        <f t="shared" ref="I46" si="24">E46+F46+G46+H46</f>
        <v>33200</v>
      </c>
      <c r="J46" s="59">
        <v>33200</v>
      </c>
      <c r="K46" s="52"/>
    </row>
    <row r="47" spans="1:13" s="55" customFormat="1" ht="108.6" customHeight="1" x14ac:dyDescent="0.25">
      <c r="A47" s="28" t="s">
        <v>41</v>
      </c>
      <c r="B47" s="1" t="s">
        <v>42</v>
      </c>
      <c r="C47" s="14"/>
      <c r="D47" s="8">
        <f>D48</f>
        <v>15200</v>
      </c>
      <c r="E47" s="60"/>
      <c r="F47" s="60"/>
      <c r="G47" s="60"/>
      <c r="H47" s="60">
        <f>H48</f>
        <v>15200</v>
      </c>
      <c r="I47" s="60">
        <f t="shared" ref="I47:J47" si="25">I48</f>
        <v>15200</v>
      </c>
      <c r="J47" s="60">
        <f t="shared" si="25"/>
        <v>15200</v>
      </c>
      <c r="K47" s="54"/>
    </row>
    <row r="48" spans="1:13" s="50" customFormat="1" ht="26.4" customHeight="1" x14ac:dyDescent="0.25">
      <c r="A48" s="43" t="s">
        <v>8</v>
      </c>
      <c r="B48" s="15" t="s">
        <v>42</v>
      </c>
      <c r="C48" s="16">
        <v>200</v>
      </c>
      <c r="D48" s="9">
        <f>D49</f>
        <v>15200</v>
      </c>
      <c r="E48" s="59"/>
      <c r="F48" s="59"/>
      <c r="G48" s="59"/>
      <c r="H48" s="59">
        <f>H49</f>
        <v>15200</v>
      </c>
      <c r="I48" s="59">
        <f t="shared" ref="I48:J48" si="26">I49</f>
        <v>15200</v>
      </c>
      <c r="J48" s="59">
        <f t="shared" si="26"/>
        <v>15200</v>
      </c>
      <c r="K48" s="52"/>
    </row>
    <row r="49" spans="1:11" s="50" customFormat="1" ht="27" customHeight="1" x14ac:dyDescent="0.25">
      <c r="A49" s="10" t="s">
        <v>9</v>
      </c>
      <c r="B49" s="15" t="s">
        <v>42</v>
      </c>
      <c r="C49" s="16">
        <v>240</v>
      </c>
      <c r="D49" s="9">
        <v>15200</v>
      </c>
      <c r="E49" s="59"/>
      <c r="F49" s="59"/>
      <c r="G49" s="59"/>
      <c r="H49" s="59">
        <f>D49+E49+F49+G49</f>
        <v>15200</v>
      </c>
      <c r="I49" s="59">
        <v>15200</v>
      </c>
      <c r="J49" s="59">
        <v>15200</v>
      </c>
      <c r="K49" s="52"/>
    </row>
    <row r="50" spans="1:11" s="55" customFormat="1" ht="54" customHeight="1" x14ac:dyDescent="0.25">
      <c r="A50" s="28" t="s">
        <v>33</v>
      </c>
      <c r="B50" s="1" t="s">
        <v>34</v>
      </c>
      <c r="C50" s="48"/>
      <c r="D50" s="22">
        <f>D51</f>
        <v>2315000</v>
      </c>
      <c r="E50" s="60"/>
      <c r="F50" s="60"/>
      <c r="G50" s="60"/>
      <c r="H50" s="60">
        <f>H51</f>
        <v>2315000</v>
      </c>
      <c r="I50" s="60">
        <f t="shared" ref="I50:J50" si="27">I51</f>
        <v>300000</v>
      </c>
      <c r="J50" s="60">
        <f t="shared" si="27"/>
        <v>300000</v>
      </c>
      <c r="K50" s="54"/>
    </row>
    <row r="51" spans="1:11" s="50" customFormat="1" ht="15.6" customHeight="1" x14ac:dyDescent="0.25">
      <c r="A51" s="44" t="s">
        <v>16</v>
      </c>
      <c r="B51" s="15" t="s">
        <v>34</v>
      </c>
      <c r="C51" s="20">
        <v>300</v>
      </c>
      <c r="D51" s="19">
        <f>D52</f>
        <v>2315000</v>
      </c>
      <c r="E51" s="59"/>
      <c r="F51" s="59"/>
      <c r="G51" s="59"/>
      <c r="H51" s="59">
        <f>H52</f>
        <v>2315000</v>
      </c>
      <c r="I51" s="59">
        <f t="shared" ref="I51:J51" si="28">I52</f>
        <v>300000</v>
      </c>
      <c r="J51" s="59">
        <f t="shared" si="28"/>
        <v>300000</v>
      </c>
      <c r="K51" s="52"/>
    </row>
    <row r="52" spans="1:11" s="50" customFormat="1" ht="28.2" customHeight="1" x14ac:dyDescent="0.25">
      <c r="A52" s="3" t="s">
        <v>43</v>
      </c>
      <c r="B52" s="15" t="s">
        <v>34</v>
      </c>
      <c r="C52" s="20">
        <v>321</v>
      </c>
      <c r="D52" s="19">
        <v>2315000</v>
      </c>
      <c r="E52" s="59">
        <v>0</v>
      </c>
      <c r="F52" s="59">
        <v>0</v>
      </c>
      <c r="G52" s="59"/>
      <c r="H52" s="59">
        <f>D52+E52+F52+G52</f>
        <v>2315000</v>
      </c>
      <c r="I52" s="59">
        <v>300000</v>
      </c>
      <c r="J52" s="59">
        <v>300000</v>
      </c>
      <c r="K52" s="52"/>
    </row>
    <row r="53" spans="1:11" s="55" customFormat="1" ht="57" customHeight="1" x14ac:dyDescent="0.25">
      <c r="A53" s="39" t="s">
        <v>44</v>
      </c>
      <c r="B53" s="45" t="s">
        <v>45</v>
      </c>
      <c r="C53" s="14"/>
      <c r="D53" s="8">
        <f>D54</f>
        <v>60000</v>
      </c>
      <c r="E53" s="60"/>
      <c r="F53" s="60"/>
      <c r="G53" s="60"/>
      <c r="H53" s="60">
        <f>H54</f>
        <v>60000</v>
      </c>
      <c r="I53" s="60">
        <f t="shared" ref="I53:J53" si="29">I54</f>
        <v>60000</v>
      </c>
      <c r="J53" s="60">
        <f t="shared" si="29"/>
        <v>30000</v>
      </c>
      <c r="K53" s="54"/>
    </row>
    <row r="54" spans="1:11" s="50" customFormat="1" ht="55.8" customHeight="1" x14ac:dyDescent="0.25">
      <c r="A54" s="10" t="s">
        <v>46</v>
      </c>
      <c r="B54" s="41" t="s">
        <v>47</v>
      </c>
      <c r="C54" s="16"/>
      <c r="D54" s="9">
        <f>D55</f>
        <v>60000</v>
      </c>
      <c r="E54" s="59"/>
      <c r="F54" s="59"/>
      <c r="G54" s="59"/>
      <c r="H54" s="59">
        <f>H55</f>
        <v>60000</v>
      </c>
      <c r="I54" s="59">
        <f t="shared" ref="I54:J54" si="30">I55</f>
        <v>60000</v>
      </c>
      <c r="J54" s="59">
        <f t="shared" si="30"/>
        <v>30000</v>
      </c>
      <c r="K54" s="52"/>
    </row>
    <row r="55" spans="1:11" s="50" customFormat="1" ht="24.6" customHeight="1" x14ac:dyDescent="0.25">
      <c r="A55" s="43" t="s">
        <v>8</v>
      </c>
      <c r="B55" s="41" t="s">
        <v>47</v>
      </c>
      <c r="C55" s="16">
        <v>200</v>
      </c>
      <c r="D55" s="9">
        <f>D56</f>
        <v>60000</v>
      </c>
      <c r="E55" s="59"/>
      <c r="F55" s="59"/>
      <c r="G55" s="59"/>
      <c r="H55" s="59">
        <f>H56</f>
        <v>60000</v>
      </c>
      <c r="I55" s="59">
        <f t="shared" ref="I55:J55" si="31">I56</f>
        <v>60000</v>
      </c>
      <c r="J55" s="59">
        <f t="shared" si="31"/>
        <v>30000</v>
      </c>
      <c r="K55" s="52"/>
    </row>
    <row r="56" spans="1:11" s="50" customFormat="1" ht="28.2" customHeight="1" x14ac:dyDescent="0.25">
      <c r="A56" s="10" t="s">
        <v>9</v>
      </c>
      <c r="B56" s="41" t="s">
        <v>47</v>
      </c>
      <c r="C56" s="16">
        <v>240</v>
      </c>
      <c r="D56" s="9">
        <v>60000</v>
      </c>
      <c r="E56" s="59">
        <v>0</v>
      </c>
      <c r="F56" s="59"/>
      <c r="G56" s="59"/>
      <c r="H56" s="59">
        <f>D56+E56+F56+G56</f>
        <v>60000</v>
      </c>
      <c r="I56" s="59">
        <v>60000</v>
      </c>
      <c r="J56" s="59">
        <v>30000</v>
      </c>
      <c r="K56" s="52"/>
    </row>
    <row r="57" spans="1:11" s="55" customFormat="1" ht="31.8" customHeight="1" x14ac:dyDescent="0.25">
      <c r="A57" s="28" t="s">
        <v>48</v>
      </c>
      <c r="B57" s="40" t="s">
        <v>49</v>
      </c>
      <c r="C57" s="14"/>
      <c r="D57" s="8">
        <v>80000</v>
      </c>
      <c r="E57" s="60"/>
      <c r="F57" s="60"/>
      <c r="G57" s="60"/>
      <c r="H57" s="60">
        <f>H58</f>
        <v>80000</v>
      </c>
      <c r="I57" s="60">
        <f>I58+I61</f>
        <v>737000</v>
      </c>
      <c r="J57" s="60">
        <f>J58+J61</f>
        <v>1315000</v>
      </c>
      <c r="K57" s="54"/>
    </row>
    <row r="58" spans="1:11" s="50" customFormat="1" ht="40.200000000000003" customHeight="1" x14ac:dyDescent="0.25">
      <c r="A58" s="3" t="s">
        <v>50</v>
      </c>
      <c r="B58" s="41" t="s">
        <v>51</v>
      </c>
      <c r="C58" s="16"/>
      <c r="D58" s="9">
        <v>80000</v>
      </c>
      <c r="E58" s="59"/>
      <c r="F58" s="59"/>
      <c r="G58" s="59"/>
      <c r="H58" s="59">
        <f>H59</f>
        <v>80000</v>
      </c>
      <c r="I58" s="59">
        <f t="shared" ref="I58:J58" si="32">I59</f>
        <v>80000</v>
      </c>
      <c r="J58" s="59">
        <f t="shared" si="32"/>
        <v>80000</v>
      </c>
      <c r="K58" s="52"/>
    </row>
    <row r="59" spans="1:11" s="50" customFormat="1" ht="13.2" customHeight="1" x14ac:dyDescent="0.25">
      <c r="A59" s="10" t="s">
        <v>10</v>
      </c>
      <c r="B59" s="41" t="s">
        <v>51</v>
      </c>
      <c r="C59" s="16">
        <v>800</v>
      </c>
      <c r="D59" s="9">
        <v>80000</v>
      </c>
      <c r="E59" s="59"/>
      <c r="F59" s="59"/>
      <c r="G59" s="59"/>
      <c r="H59" s="59">
        <f>H60</f>
        <v>80000</v>
      </c>
      <c r="I59" s="59">
        <f t="shared" ref="I59:J59" si="33">I60</f>
        <v>80000</v>
      </c>
      <c r="J59" s="59">
        <f t="shared" si="33"/>
        <v>80000</v>
      </c>
      <c r="K59" s="52"/>
    </row>
    <row r="60" spans="1:11" s="50" customFormat="1" ht="15.6" customHeight="1" x14ac:dyDescent="0.25">
      <c r="A60" s="10" t="s">
        <v>4</v>
      </c>
      <c r="B60" s="41" t="s">
        <v>51</v>
      </c>
      <c r="C60" s="16">
        <v>870</v>
      </c>
      <c r="D60" s="9">
        <v>80000</v>
      </c>
      <c r="E60" s="59"/>
      <c r="F60" s="59"/>
      <c r="G60" s="59"/>
      <c r="H60" s="59">
        <v>80000</v>
      </c>
      <c r="I60" s="59">
        <v>80000</v>
      </c>
      <c r="J60" s="59">
        <v>80000</v>
      </c>
      <c r="K60" s="52"/>
    </row>
    <row r="61" spans="1:11" s="55" customFormat="1" ht="15.6" customHeight="1" x14ac:dyDescent="0.25">
      <c r="A61" s="70" t="s">
        <v>107</v>
      </c>
      <c r="B61" s="45"/>
      <c r="C61" s="14"/>
      <c r="D61" s="8">
        <f>D62</f>
        <v>0</v>
      </c>
      <c r="E61" s="60"/>
      <c r="F61" s="60"/>
      <c r="G61" s="60"/>
      <c r="H61" s="60">
        <f t="shared" ref="H61:J63" si="34">H62</f>
        <v>0</v>
      </c>
      <c r="I61" s="60">
        <f t="shared" si="34"/>
        <v>657000</v>
      </c>
      <c r="J61" s="60">
        <f t="shared" si="34"/>
        <v>1235000</v>
      </c>
      <c r="K61" s="54"/>
    </row>
    <row r="62" spans="1:11" s="50" customFormat="1" ht="15.6" customHeight="1" x14ac:dyDescent="0.25">
      <c r="A62" s="3" t="s">
        <v>50</v>
      </c>
      <c r="B62" s="41" t="s">
        <v>109</v>
      </c>
      <c r="C62" s="16"/>
      <c r="D62" s="9">
        <f>D63</f>
        <v>0</v>
      </c>
      <c r="E62" s="59"/>
      <c r="F62" s="59"/>
      <c r="G62" s="59"/>
      <c r="H62" s="59">
        <f t="shared" si="34"/>
        <v>0</v>
      </c>
      <c r="I62" s="59">
        <f t="shared" si="34"/>
        <v>657000</v>
      </c>
      <c r="J62" s="59">
        <f t="shared" si="34"/>
        <v>1235000</v>
      </c>
      <c r="K62" s="52"/>
    </row>
    <row r="63" spans="1:11" s="50" customFormat="1" ht="15.6" customHeight="1" x14ac:dyDescent="0.25">
      <c r="A63" s="10" t="s">
        <v>10</v>
      </c>
      <c r="B63" s="41" t="s">
        <v>109</v>
      </c>
      <c r="C63" s="16">
        <v>800</v>
      </c>
      <c r="D63" s="9">
        <f>D64</f>
        <v>0</v>
      </c>
      <c r="E63" s="59"/>
      <c r="F63" s="59"/>
      <c r="G63" s="59"/>
      <c r="H63" s="59">
        <f t="shared" si="34"/>
        <v>0</v>
      </c>
      <c r="I63" s="59">
        <f t="shared" si="34"/>
        <v>657000</v>
      </c>
      <c r="J63" s="59">
        <f t="shared" si="34"/>
        <v>1235000</v>
      </c>
      <c r="K63" s="52"/>
    </row>
    <row r="64" spans="1:11" s="50" customFormat="1" ht="15.6" customHeight="1" x14ac:dyDescent="0.25">
      <c r="A64" s="10" t="s">
        <v>108</v>
      </c>
      <c r="B64" s="41" t="s">
        <v>109</v>
      </c>
      <c r="C64" s="16">
        <v>870</v>
      </c>
      <c r="D64" s="9">
        <v>0</v>
      </c>
      <c r="E64" s="59"/>
      <c r="F64" s="59"/>
      <c r="G64" s="59"/>
      <c r="H64" s="59">
        <f>D64+E64+F64+G64</f>
        <v>0</v>
      </c>
      <c r="I64" s="59">
        <v>657000</v>
      </c>
      <c r="J64" s="59">
        <v>1235000</v>
      </c>
      <c r="K64" s="52"/>
    </row>
    <row r="65" spans="1:12" s="55" customFormat="1" ht="54" customHeight="1" x14ac:dyDescent="0.25">
      <c r="A65" s="28" t="s">
        <v>52</v>
      </c>
      <c r="B65" s="45" t="s">
        <v>90</v>
      </c>
      <c r="C65" s="14"/>
      <c r="D65" s="8">
        <f>D66</f>
        <v>4578750</v>
      </c>
      <c r="E65" s="60"/>
      <c r="F65" s="60"/>
      <c r="G65" s="60"/>
      <c r="H65" s="60">
        <f>H66</f>
        <v>4678750</v>
      </c>
      <c r="I65" s="60">
        <f t="shared" ref="I65:J65" si="35">I66</f>
        <v>4153581</v>
      </c>
      <c r="J65" s="60">
        <f t="shared" si="35"/>
        <v>3204381</v>
      </c>
      <c r="K65" s="54"/>
    </row>
    <row r="66" spans="1:12" s="50" customFormat="1" ht="54" customHeight="1" x14ac:dyDescent="0.25">
      <c r="A66" s="46" t="s">
        <v>53</v>
      </c>
      <c r="B66" s="41" t="s">
        <v>54</v>
      </c>
      <c r="C66" s="14"/>
      <c r="D66" s="9">
        <f>D68+D70+D71</f>
        <v>4578750</v>
      </c>
      <c r="E66" s="59"/>
      <c r="F66" s="59"/>
      <c r="G66" s="59"/>
      <c r="H66" s="59">
        <f>H67+H69+H71</f>
        <v>4678750</v>
      </c>
      <c r="I66" s="59">
        <f t="shared" ref="I66:J66" si="36">I67+I69+I71</f>
        <v>4153581</v>
      </c>
      <c r="J66" s="59">
        <f t="shared" si="36"/>
        <v>3204381</v>
      </c>
      <c r="K66" s="52"/>
    </row>
    <row r="67" spans="1:12" s="50" customFormat="1" ht="54" customHeight="1" x14ac:dyDescent="0.25">
      <c r="A67" s="10" t="s">
        <v>6</v>
      </c>
      <c r="B67" s="41" t="s">
        <v>54</v>
      </c>
      <c r="C67" s="16">
        <v>100</v>
      </c>
      <c r="D67" s="9">
        <f>D68</f>
        <v>3480347.4</v>
      </c>
      <c r="E67" s="59"/>
      <c r="F67" s="59"/>
      <c r="G67" s="59"/>
      <c r="H67" s="59">
        <f>H68</f>
        <v>3480347.4</v>
      </c>
      <c r="I67" s="59">
        <f t="shared" ref="I67:J67" si="37">I68</f>
        <v>3480347.4</v>
      </c>
      <c r="J67" s="59">
        <f t="shared" si="37"/>
        <v>3204381</v>
      </c>
      <c r="K67" s="52"/>
    </row>
    <row r="68" spans="1:12" s="50" customFormat="1" ht="16.8" customHeight="1" x14ac:dyDescent="0.25">
      <c r="A68" s="10" t="s">
        <v>11</v>
      </c>
      <c r="B68" s="41" t="s">
        <v>54</v>
      </c>
      <c r="C68" s="16">
        <v>110</v>
      </c>
      <c r="D68" s="9">
        <v>3480347.4</v>
      </c>
      <c r="E68" s="59">
        <v>0</v>
      </c>
      <c r="F68" s="59">
        <v>0</v>
      </c>
      <c r="G68" s="59"/>
      <c r="H68" s="59">
        <f>D68+E68+F68+G68</f>
        <v>3480347.4</v>
      </c>
      <c r="I68" s="59">
        <v>3480347.4</v>
      </c>
      <c r="J68" s="59">
        <v>3204381</v>
      </c>
      <c r="K68" s="52"/>
    </row>
    <row r="69" spans="1:12" s="50" customFormat="1" ht="23.4" customHeight="1" x14ac:dyDescent="0.25">
      <c r="A69" s="43" t="s">
        <v>8</v>
      </c>
      <c r="B69" s="41" t="s">
        <v>54</v>
      </c>
      <c r="C69" s="16">
        <v>200</v>
      </c>
      <c r="D69" s="9">
        <f>D70</f>
        <v>1096402.6000000001</v>
      </c>
      <c r="E69" s="59"/>
      <c r="F69" s="59"/>
      <c r="G69" s="59"/>
      <c r="H69" s="59">
        <f>H70</f>
        <v>1196402.6000000001</v>
      </c>
      <c r="I69" s="59">
        <f>I70</f>
        <v>673233.6</v>
      </c>
      <c r="J69" s="59">
        <f>J70</f>
        <v>0</v>
      </c>
      <c r="K69" s="52"/>
    </row>
    <row r="70" spans="1:12" s="50" customFormat="1" ht="28.8" customHeight="1" x14ac:dyDescent="0.25">
      <c r="A70" s="10" t="s">
        <v>9</v>
      </c>
      <c r="B70" s="41" t="s">
        <v>54</v>
      </c>
      <c r="C70" s="16">
        <v>240</v>
      </c>
      <c r="D70" s="9">
        <v>1096402.6000000001</v>
      </c>
      <c r="E70" s="59">
        <v>0</v>
      </c>
      <c r="F70" s="59">
        <v>100000</v>
      </c>
      <c r="G70" s="59"/>
      <c r="H70" s="59">
        <f>D70+E70+F70+G70</f>
        <v>1196402.6000000001</v>
      </c>
      <c r="I70" s="59">
        <v>673233.6</v>
      </c>
      <c r="J70" s="59">
        <v>0</v>
      </c>
      <c r="K70" s="52"/>
    </row>
    <row r="71" spans="1:12" s="50" customFormat="1" ht="17.399999999999999" customHeight="1" x14ac:dyDescent="0.25">
      <c r="A71" s="2" t="s">
        <v>35</v>
      </c>
      <c r="B71" s="41" t="s">
        <v>54</v>
      </c>
      <c r="C71" s="16">
        <v>851</v>
      </c>
      <c r="D71" s="9">
        <v>2000</v>
      </c>
      <c r="E71" s="59">
        <v>0</v>
      </c>
      <c r="F71" s="59"/>
      <c r="G71" s="59"/>
      <c r="H71" s="59">
        <f>D71+E71+F71+G71</f>
        <v>2000</v>
      </c>
      <c r="I71" s="59">
        <v>0</v>
      </c>
      <c r="J71" s="59">
        <v>0</v>
      </c>
      <c r="K71" s="52"/>
    </row>
    <row r="72" spans="1:12" s="55" customFormat="1" ht="37.200000000000003" customHeight="1" x14ac:dyDescent="0.25">
      <c r="A72" s="28" t="s">
        <v>55</v>
      </c>
      <c r="B72" s="45" t="s">
        <v>56</v>
      </c>
      <c r="C72" s="48"/>
      <c r="D72" s="8">
        <f>D73</f>
        <v>415000</v>
      </c>
      <c r="E72" s="60"/>
      <c r="F72" s="60"/>
      <c r="G72" s="60"/>
      <c r="H72" s="60">
        <f>H73</f>
        <v>665000</v>
      </c>
      <c r="I72" s="60">
        <f t="shared" ref="I72:J72" si="38">I73</f>
        <v>561800</v>
      </c>
      <c r="J72" s="60">
        <f t="shared" si="38"/>
        <v>626900</v>
      </c>
      <c r="K72" s="54"/>
    </row>
    <row r="73" spans="1:12" s="50" customFormat="1" ht="49.95" customHeight="1" x14ac:dyDescent="0.25">
      <c r="A73" s="47" t="s">
        <v>57</v>
      </c>
      <c r="B73" s="11" t="s">
        <v>58</v>
      </c>
      <c r="C73" s="20"/>
      <c r="D73" s="9">
        <f>D74+D76</f>
        <v>415000</v>
      </c>
      <c r="E73" s="59"/>
      <c r="F73" s="59"/>
      <c r="G73" s="59"/>
      <c r="H73" s="59">
        <f>H74+H76</f>
        <v>665000</v>
      </c>
      <c r="I73" s="59">
        <f t="shared" ref="I73:J73" si="39">I74+I76</f>
        <v>561800</v>
      </c>
      <c r="J73" s="59">
        <f t="shared" si="39"/>
        <v>626900</v>
      </c>
      <c r="K73" s="52"/>
    </row>
    <row r="74" spans="1:12" s="50" customFormat="1" ht="27.6" customHeight="1" x14ac:dyDescent="0.25">
      <c r="A74" s="10" t="s">
        <v>8</v>
      </c>
      <c r="B74" s="11" t="s">
        <v>58</v>
      </c>
      <c r="C74" s="20">
        <v>200</v>
      </c>
      <c r="D74" s="9">
        <f>D75</f>
        <v>304000</v>
      </c>
      <c r="E74" s="59"/>
      <c r="F74" s="59"/>
      <c r="G74" s="59"/>
      <c r="H74" s="59">
        <f>H75</f>
        <v>554000</v>
      </c>
      <c r="I74" s="59">
        <f t="shared" ref="I74:J74" si="40">I75</f>
        <v>446800</v>
      </c>
      <c r="J74" s="59">
        <f t="shared" si="40"/>
        <v>511900</v>
      </c>
      <c r="K74" s="52"/>
    </row>
    <row r="75" spans="1:12" s="50" customFormat="1" ht="27" customHeight="1" x14ac:dyDescent="0.25">
      <c r="A75" s="10" t="s">
        <v>9</v>
      </c>
      <c r="B75" s="11" t="s">
        <v>58</v>
      </c>
      <c r="C75" s="20">
        <v>240</v>
      </c>
      <c r="D75" s="9">
        <v>304000</v>
      </c>
      <c r="E75" s="59">
        <v>0</v>
      </c>
      <c r="F75" s="59">
        <v>250000</v>
      </c>
      <c r="G75" s="59"/>
      <c r="H75" s="59">
        <f>D75+E75+F75+G75</f>
        <v>554000</v>
      </c>
      <c r="I75" s="59">
        <v>446800</v>
      </c>
      <c r="J75" s="59">
        <v>511900</v>
      </c>
      <c r="K75" s="52"/>
    </row>
    <row r="76" spans="1:12" s="50" customFormat="1" ht="22.2" customHeight="1" x14ac:dyDescent="0.25">
      <c r="A76" s="44" t="s">
        <v>10</v>
      </c>
      <c r="B76" s="11" t="s">
        <v>58</v>
      </c>
      <c r="C76" s="20">
        <v>800</v>
      </c>
      <c r="D76" s="9">
        <f>D77</f>
        <v>111000</v>
      </c>
      <c r="E76" s="59"/>
      <c r="F76" s="59"/>
      <c r="G76" s="59"/>
      <c r="H76" s="59">
        <f>H77</f>
        <v>111000</v>
      </c>
      <c r="I76" s="59">
        <f t="shared" ref="I76:J76" si="41">I77</f>
        <v>115000</v>
      </c>
      <c r="J76" s="59">
        <f t="shared" si="41"/>
        <v>115000</v>
      </c>
      <c r="K76" s="52"/>
    </row>
    <row r="77" spans="1:12" s="50" customFormat="1" ht="49.95" customHeight="1" x14ac:dyDescent="0.25">
      <c r="A77" s="32" t="s">
        <v>59</v>
      </c>
      <c r="B77" s="11" t="s">
        <v>58</v>
      </c>
      <c r="C77" s="20">
        <v>814</v>
      </c>
      <c r="D77" s="9">
        <v>111000</v>
      </c>
      <c r="E77" s="59">
        <v>0</v>
      </c>
      <c r="F77" s="59">
        <v>0</v>
      </c>
      <c r="G77" s="59"/>
      <c r="H77" s="59">
        <f>D77+E77+F77+G77</f>
        <v>111000</v>
      </c>
      <c r="I77" s="59">
        <v>115000</v>
      </c>
      <c r="J77" s="59">
        <v>115000</v>
      </c>
      <c r="K77" s="52"/>
    </row>
    <row r="78" spans="1:12" s="55" customFormat="1" ht="55.8" customHeight="1" x14ac:dyDescent="0.25">
      <c r="A78" s="28" t="s">
        <v>60</v>
      </c>
      <c r="B78" s="7" t="s">
        <v>61</v>
      </c>
      <c r="C78" s="48"/>
      <c r="D78" s="21">
        <f>D79</f>
        <v>8534910</v>
      </c>
      <c r="E78" s="60"/>
      <c r="F78" s="60"/>
      <c r="G78" s="60"/>
      <c r="H78" s="60">
        <f>H79+H87+H90+H85</f>
        <v>33169165.479999997</v>
      </c>
      <c r="I78" s="60">
        <f t="shared" ref="I78:J78" si="42">I79+I87+I90+I85</f>
        <v>4724820</v>
      </c>
      <c r="J78" s="60">
        <f t="shared" si="42"/>
        <v>4911820</v>
      </c>
      <c r="K78" s="54"/>
      <c r="L78" s="65"/>
    </row>
    <row r="79" spans="1:12" s="50" customFormat="1" ht="100.8" customHeight="1" x14ac:dyDescent="0.25">
      <c r="A79" s="4" t="s">
        <v>62</v>
      </c>
      <c r="B79" s="11" t="s">
        <v>61</v>
      </c>
      <c r="C79" s="20"/>
      <c r="D79" s="9">
        <f>D80+D83+D87+D90+D85</f>
        <v>8534910</v>
      </c>
      <c r="E79" s="59"/>
      <c r="F79" s="59"/>
      <c r="G79" s="59"/>
      <c r="H79" s="59">
        <f>H81+H83</f>
        <v>26729119.829999998</v>
      </c>
      <c r="I79" s="59">
        <f t="shared" ref="I79:J79" si="43">I81+I83</f>
        <v>1797640</v>
      </c>
      <c r="J79" s="59">
        <f t="shared" si="43"/>
        <v>1869550</v>
      </c>
      <c r="K79" s="52"/>
    </row>
    <row r="80" spans="1:12" s="50" customFormat="1" ht="114.6" customHeight="1" x14ac:dyDescent="0.25">
      <c r="A80" s="76" t="s">
        <v>64</v>
      </c>
      <c r="B80" s="11" t="s">
        <v>63</v>
      </c>
      <c r="C80" s="20"/>
      <c r="D80" s="9">
        <f>D81</f>
        <v>1720230</v>
      </c>
      <c r="E80" s="59"/>
      <c r="F80" s="59"/>
      <c r="G80" s="59"/>
      <c r="H80" s="59">
        <f>H81</f>
        <v>15479720</v>
      </c>
      <c r="I80" s="59">
        <f t="shared" ref="I80:J81" si="44">I81</f>
        <v>1797640</v>
      </c>
      <c r="J80" s="59">
        <f t="shared" si="44"/>
        <v>1869550</v>
      </c>
      <c r="K80" s="52"/>
    </row>
    <row r="81" spans="1:11" s="50" customFormat="1" ht="69.599999999999994" customHeight="1" x14ac:dyDescent="0.25">
      <c r="A81" s="76"/>
      <c r="B81" s="11" t="s">
        <v>63</v>
      </c>
      <c r="C81" s="20">
        <v>500</v>
      </c>
      <c r="D81" s="9">
        <f>D82</f>
        <v>1720230</v>
      </c>
      <c r="E81" s="59"/>
      <c r="F81" s="59"/>
      <c r="G81" s="59"/>
      <c r="H81" s="59">
        <f>H82</f>
        <v>15479720</v>
      </c>
      <c r="I81" s="59">
        <f t="shared" si="44"/>
        <v>1797640</v>
      </c>
      <c r="J81" s="59">
        <f t="shared" si="44"/>
        <v>1869550</v>
      </c>
      <c r="K81" s="52"/>
    </row>
    <row r="82" spans="1:11" s="50" customFormat="1" ht="20.399999999999999" customHeight="1" x14ac:dyDescent="0.25">
      <c r="A82" s="47" t="s">
        <v>3</v>
      </c>
      <c r="B82" s="11" t="s">
        <v>63</v>
      </c>
      <c r="C82" s="20">
        <v>540</v>
      </c>
      <c r="D82" s="9">
        <v>1720230</v>
      </c>
      <c r="E82" s="59"/>
      <c r="F82" s="59"/>
      <c r="G82" s="59">
        <v>13759490</v>
      </c>
      <c r="H82" s="59">
        <f>D82+E82+F82+G82</f>
        <v>15479720</v>
      </c>
      <c r="I82" s="59">
        <v>1797640</v>
      </c>
      <c r="J82" s="59">
        <v>1869550</v>
      </c>
      <c r="K82" s="52"/>
    </row>
    <row r="83" spans="1:11" s="50" customFormat="1" ht="20.399999999999999" customHeight="1" x14ac:dyDescent="0.25">
      <c r="A83" s="47" t="s">
        <v>3</v>
      </c>
      <c r="B83" s="11" t="s">
        <v>95</v>
      </c>
      <c r="C83" s="20">
        <v>500</v>
      </c>
      <c r="D83" s="9">
        <f>D84</f>
        <v>770000</v>
      </c>
      <c r="E83" s="59"/>
      <c r="F83" s="59"/>
      <c r="G83" s="59"/>
      <c r="H83" s="59">
        <f>H84</f>
        <v>11249399.83</v>
      </c>
      <c r="I83" s="59">
        <f t="shared" ref="I83:J83" si="45">I84</f>
        <v>0</v>
      </c>
      <c r="J83" s="59">
        <f t="shared" si="45"/>
        <v>0</v>
      </c>
      <c r="K83" s="52"/>
    </row>
    <row r="84" spans="1:11" s="50" customFormat="1" ht="20.399999999999999" customHeight="1" x14ac:dyDescent="0.25">
      <c r="A84" s="47" t="s">
        <v>3</v>
      </c>
      <c r="B84" s="11" t="s">
        <v>95</v>
      </c>
      <c r="C84" s="20">
        <v>540</v>
      </c>
      <c r="D84" s="9">
        <v>770000</v>
      </c>
      <c r="E84" s="59"/>
      <c r="F84" s="59"/>
      <c r="G84" s="59">
        <v>10479399.83</v>
      </c>
      <c r="H84" s="59">
        <f>D84+E84+F84+G84</f>
        <v>11249399.83</v>
      </c>
      <c r="I84" s="59">
        <v>0</v>
      </c>
      <c r="J84" s="59">
        <v>0</v>
      </c>
      <c r="K84" s="52"/>
    </row>
    <row r="85" spans="1:11" s="50" customFormat="1" ht="20.399999999999999" customHeight="1" x14ac:dyDescent="0.25">
      <c r="A85" s="47" t="s">
        <v>3</v>
      </c>
      <c r="B85" s="11" t="s">
        <v>99</v>
      </c>
      <c r="C85" s="20">
        <v>500</v>
      </c>
      <c r="D85" s="9">
        <f>D86</f>
        <v>3261400</v>
      </c>
      <c r="E85" s="59"/>
      <c r="F85" s="59"/>
      <c r="G85" s="59"/>
      <c r="H85" s="59">
        <f>H86</f>
        <v>3261400</v>
      </c>
      <c r="I85" s="59">
        <f t="shared" ref="I85:J85" si="46">I86</f>
        <v>0</v>
      </c>
      <c r="J85" s="59">
        <f t="shared" si="46"/>
        <v>0</v>
      </c>
      <c r="K85" s="52"/>
    </row>
    <row r="86" spans="1:11" s="50" customFormat="1" ht="20.399999999999999" customHeight="1" x14ac:dyDescent="0.25">
      <c r="A86" s="47" t="s">
        <v>3</v>
      </c>
      <c r="B86" s="11" t="s">
        <v>99</v>
      </c>
      <c r="C86" s="20">
        <v>540</v>
      </c>
      <c r="D86" s="9">
        <v>3261400</v>
      </c>
      <c r="E86" s="59"/>
      <c r="F86" s="59"/>
      <c r="G86" s="59"/>
      <c r="H86" s="59">
        <f>D86+E86+F86+G86</f>
        <v>3261400</v>
      </c>
      <c r="I86" s="59">
        <v>0</v>
      </c>
      <c r="J86" s="59">
        <v>0</v>
      </c>
      <c r="K86" s="52"/>
    </row>
    <row r="87" spans="1:11" s="50" customFormat="1" ht="15.6" customHeight="1" x14ac:dyDescent="0.25">
      <c r="A87" s="29" t="s">
        <v>65</v>
      </c>
      <c r="B87" s="41" t="s">
        <v>66</v>
      </c>
      <c r="C87" s="20"/>
      <c r="D87" s="9">
        <f>D88</f>
        <v>2753280</v>
      </c>
      <c r="E87" s="59"/>
      <c r="F87" s="59"/>
      <c r="G87" s="59"/>
      <c r="H87" s="59">
        <f>H88</f>
        <v>2753280</v>
      </c>
      <c r="I87" s="59">
        <f t="shared" ref="I87:J87" si="47">I88</f>
        <v>2877180</v>
      </c>
      <c r="J87" s="59">
        <f t="shared" si="47"/>
        <v>2992270</v>
      </c>
      <c r="K87" s="52"/>
    </row>
    <row r="88" spans="1:11" s="50" customFormat="1" ht="15.6" customHeight="1" x14ac:dyDescent="0.25">
      <c r="A88" s="10" t="s">
        <v>10</v>
      </c>
      <c r="B88" s="41" t="s">
        <v>66</v>
      </c>
      <c r="C88" s="20">
        <v>800</v>
      </c>
      <c r="D88" s="9">
        <f>D89</f>
        <v>2753280</v>
      </c>
      <c r="E88" s="59"/>
      <c r="F88" s="59"/>
      <c r="G88" s="59"/>
      <c r="H88" s="59">
        <f>H89</f>
        <v>2753280</v>
      </c>
      <c r="I88" s="59">
        <f t="shared" ref="I88:J88" si="48">I89</f>
        <v>2877180</v>
      </c>
      <c r="J88" s="59">
        <f t="shared" si="48"/>
        <v>2992270</v>
      </c>
      <c r="K88" s="52"/>
    </row>
    <row r="89" spans="1:11" s="50" customFormat="1" ht="49.95" customHeight="1" x14ac:dyDescent="0.25">
      <c r="A89" s="32" t="s">
        <v>59</v>
      </c>
      <c r="B89" s="41" t="s">
        <v>66</v>
      </c>
      <c r="C89" s="20">
        <v>814</v>
      </c>
      <c r="D89" s="9">
        <v>2753280</v>
      </c>
      <c r="E89" s="59"/>
      <c r="F89" s="59"/>
      <c r="G89" s="59"/>
      <c r="H89" s="59">
        <f>D89+E89+F89+G89</f>
        <v>2753280</v>
      </c>
      <c r="I89" s="59">
        <v>2877180</v>
      </c>
      <c r="J89" s="59">
        <v>2992270</v>
      </c>
      <c r="K89" s="52"/>
    </row>
    <row r="90" spans="1:11" s="50" customFormat="1" ht="49.95" customHeight="1" x14ac:dyDescent="0.25">
      <c r="A90" s="29" t="s">
        <v>65</v>
      </c>
      <c r="B90" s="41" t="s">
        <v>66</v>
      </c>
      <c r="C90" s="20"/>
      <c r="D90" s="9">
        <f>D91</f>
        <v>30000</v>
      </c>
      <c r="E90" s="59"/>
      <c r="F90" s="59"/>
      <c r="G90" s="59"/>
      <c r="H90" s="59">
        <f>H91</f>
        <v>425365.65</v>
      </c>
      <c r="I90" s="59">
        <f t="shared" ref="I90:J91" si="49">I91</f>
        <v>50000</v>
      </c>
      <c r="J90" s="59">
        <f t="shared" si="49"/>
        <v>50000</v>
      </c>
      <c r="K90" s="52"/>
    </row>
    <row r="91" spans="1:11" s="50" customFormat="1" ht="29.4" customHeight="1" x14ac:dyDescent="0.25">
      <c r="A91" s="10" t="s">
        <v>8</v>
      </c>
      <c r="B91" s="41" t="s">
        <v>66</v>
      </c>
      <c r="C91" s="20">
        <v>200</v>
      </c>
      <c r="D91" s="9">
        <f>D92</f>
        <v>30000</v>
      </c>
      <c r="E91" s="59"/>
      <c r="F91" s="59"/>
      <c r="G91" s="59"/>
      <c r="H91" s="59">
        <f>H92</f>
        <v>425365.65</v>
      </c>
      <c r="I91" s="59">
        <f t="shared" si="49"/>
        <v>50000</v>
      </c>
      <c r="J91" s="59">
        <f t="shared" si="49"/>
        <v>50000</v>
      </c>
      <c r="K91" s="52"/>
    </row>
    <row r="92" spans="1:11" s="50" customFormat="1" ht="28.2" customHeight="1" x14ac:dyDescent="0.25">
      <c r="A92" s="10" t="s">
        <v>9</v>
      </c>
      <c r="B92" s="41" t="s">
        <v>66</v>
      </c>
      <c r="C92" s="20">
        <v>240</v>
      </c>
      <c r="D92" s="9">
        <v>30000</v>
      </c>
      <c r="E92" s="59">
        <v>0</v>
      </c>
      <c r="F92" s="59">
        <v>395365.65</v>
      </c>
      <c r="G92" s="59"/>
      <c r="H92" s="59">
        <f>D92+E92+F92+G92</f>
        <v>425365.65</v>
      </c>
      <c r="I92" s="59">
        <v>50000</v>
      </c>
      <c r="J92" s="59">
        <v>50000</v>
      </c>
      <c r="K92" s="52"/>
    </row>
    <row r="93" spans="1:11" s="50" customFormat="1" ht="40.799999999999997" customHeight="1" x14ac:dyDescent="0.25">
      <c r="A93" s="28" t="s">
        <v>67</v>
      </c>
      <c r="B93" s="40" t="s">
        <v>68</v>
      </c>
      <c r="C93" s="48"/>
      <c r="D93" s="8">
        <f>D94</f>
        <v>30000</v>
      </c>
      <c r="E93" s="59"/>
      <c r="F93" s="59"/>
      <c r="G93" s="59"/>
      <c r="H93" s="59">
        <f>H94</f>
        <v>30000</v>
      </c>
      <c r="I93" s="59">
        <f t="shared" ref="I93:J95" si="50">I94</f>
        <v>60000</v>
      </c>
      <c r="J93" s="59">
        <f t="shared" si="50"/>
        <v>60000</v>
      </c>
      <c r="K93" s="52"/>
    </row>
    <row r="94" spans="1:11" s="50" customFormat="1" ht="57" customHeight="1" x14ac:dyDescent="0.25">
      <c r="A94" s="10" t="s">
        <v>69</v>
      </c>
      <c r="B94" s="11" t="s">
        <v>70</v>
      </c>
      <c r="C94" s="20"/>
      <c r="D94" s="9">
        <f>D95</f>
        <v>30000</v>
      </c>
      <c r="E94" s="59"/>
      <c r="F94" s="59"/>
      <c r="G94" s="59"/>
      <c r="H94" s="59">
        <f>H95</f>
        <v>30000</v>
      </c>
      <c r="I94" s="59">
        <f t="shared" si="50"/>
        <v>60000</v>
      </c>
      <c r="J94" s="59">
        <f t="shared" si="50"/>
        <v>60000</v>
      </c>
      <c r="K94" s="52"/>
    </row>
    <row r="95" spans="1:11" s="50" customFormat="1" ht="27.6" customHeight="1" x14ac:dyDescent="0.25">
      <c r="A95" s="10" t="s">
        <v>8</v>
      </c>
      <c r="B95" s="11" t="s">
        <v>70</v>
      </c>
      <c r="C95" s="20">
        <v>200</v>
      </c>
      <c r="D95" s="9">
        <f>D96</f>
        <v>30000</v>
      </c>
      <c r="E95" s="59"/>
      <c r="F95" s="59"/>
      <c r="G95" s="59"/>
      <c r="H95" s="59">
        <f>H96</f>
        <v>30000</v>
      </c>
      <c r="I95" s="59">
        <f t="shared" si="50"/>
        <v>60000</v>
      </c>
      <c r="J95" s="59">
        <f t="shared" si="50"/>
        <v>60000</v>
      </c>
      <c r="K95" s="52"/>
    </row>
    <row r="96" spans="1:11" s="50" customFormat="1" ht="29.4" customHeight="1" x14ac:dyDescent="0.25">
      <c r="A96" s="10" t="s">
        <v>9</v>
      </c>
      <c r="B96" s="11" t="s">
        <v>70</v>
      </c>
      <c r="C96" s="20">
        <v>240</v>
      </c>
      <c r="D96" s="9">
        <v>30000</v>
      </c>
      <c r="E96" s="59">
        <v>0</v>
      </c>
      <c r="F96" s="59">
        <v>0</v>
      </c>
      <c r="G96" s="59"/>
      <c r="H96" s="59">
        <f>D96+E96+F96+G96</f>
        <v>30000</v>
      </c>
      <c r="I96" s="59">
        <v>60000</v>
      </c>
      <c r="J96" s="59">
        <v>60000</v>
      </c>
      <c r="K96" s="52"/>
    </row>
    <row r="97" spans="1:11" s="55" customFormat="1" ht="30" customHeight="1" x14ac:dyDescent="0.25">
      <c r="A97" s="28" t="s">
        <v>71</v>
      </c>
      <c r="B97" s="40" t="s">
        <v>72</v>
      </c>
      <c r="C97" s="48"/>
      <c r="D97" s="8">
        <f>D98</f>
        <v>511030</v>
      </c>
      <c r="E97" s="60"/>
      <c r="F97" s="60"/>
      <c r="G97" s="60"/>
      <c r="H97" s="60">
        <f>H98</f>
        <v>1611030</v>
      </c>
      <c r="I97" s="60">
        <f t="shared" ref="I97:J97" si="51">I98</f>
        <v>548594</v>
      </c>
      <c r="J97" s="60">
        <f t="shared" si="51"/>
        <v>448542</v>
      </c>
      <c r="K97" s="54"/>
    </row>
    <row r="98" spans="1:11" s="50" customFormat="1" ht="43.8" customHeight="1" x14ac:dyDescent="0.25">
      <c r="A98" s="3" t="s">
        <v>73</v>
      </c>
      <c r="B98" s="41" t="s">
        <v>74</v>
      </c>
      <c r="C98" s="20"/>
      <c r="D98" s="9">
        <f>D99+D101</f>
        <v>511030</v>
      </c>
      <c r="E98" s="59"/>
      <c r="F98" s="59"/>
      <c r="G98" s="59"/>
      <c r="H98" s="59">
        <f>H99+H101</f>
        <v>1611030</v>
      </c>
      <c r="I98" s="59">
        <f t="shared" ref="I98:J98" si="52">I99+I101</f>
        <v>548594</v>
      </c>
      <c r="J98" s="59">
        <f t="shared" si="52"/>
        <v>448542</v>
      </c>
      <c r="K98" s="52"/>
    </row>
    <row r="99" spans="1:11" s="50" customFormat="1" ht="27" customHeight="1" x14ac:dyDescent="0.25">
      <c r="A99" s="10" t="s">
        <v>8</v>
      </c>
      <c r="B99" s="41" t="s">
        <v>74</v>
      </c>
      <c r="C99" s="20">
        <v>200</v>
      </c>
      <c r="D99" s="9">
        <f>D100</f>
        <v>511030</v>
      </c>
      <c r="E99" s="59"/>
      <c r="F99" s="59"/>
      <c r="G99" s="59"/>
      <c r="H99" s="59">
        <f>H100</f>
        <v>1611030</v>
      </c>
      <c r="I99" s="59">
        <f t="shared" ref="I99:J99" si="53">I100</f>
        <v>548594</v>
      </c>
      <c r="J99" s="59">
        <f t="shared" si="53"/>
        <v>448542</v>
      </c>
      <c r="K99" s="52"/>
    </row>
    <row r="100" spans="1:11" s="50" customFormat="1" ht="28.8" customHeight="1" x14ac:dyDescent="0.25">
      <c r="A100" s="10" t="s">
        <v>9</v>
      </c>
      <c r="B100" s="41" t="s">
        <v>74</v>
      </c>
      <c r="C100" s="20">
        <v>240</v>
      </c>
      <c r="D100" s="9">
        <v>511030</v>
      </c>
      <c r="E100" s="59">
        <v>0</v>
      </c>
      <c r="F100" s="59">
        <v>1100000</v>
      </c>
      <c r="G100" s="59"/>
      <c r="H100" s="59">
        <f>D100+E100+F100+G100</f>
        <v>1611030</v>
      </c>
      <c r="I100" s="59">
        <v>548594</v>
      </c>
      <c r="J100" s="59">
        <v>448542</v>
      </c>
      <c r="K100" s="52"/>
    </row>
    <row r="101" spans="1:11" s="50" customFormat="1" ht="28.8" customHeight="1" x14ac:dyDescent="0.25">
      <c r="A101" s="10"/>
      <c r="B101" s="41" t="s">
        <v>74</v>
      </c>
      <c r="C101" s="20">
        <v>850</v>
      </c>
      <c r="D101" s="9">
        <v>0</v>
      </c>
      <c r="E101" s="61"/>
      <c r="F101" s="59"/>
      <c r="G101" s="59"/>
      <c r="H101" s="59">
        <f>D101+E101+F101+G101</f>
        <v>0</v>
      </c>
      <c r="I101" s="59">
        <f t="shared" ref="I101:J101" si="54">E101+F101+G101+H101</f>
        <v>0</v>
      </c>
      <c r="J101" s="59">
        <f t="shared" si="54"/>
        <v>0</v>
      </c>
      <c r="K101" s="52"/>
    </row>
    <row r="102" spans="1:11" s="55" customFormat="1" ht="49.95" customHeight="1" x14ac:dyDescent="0.25">
      <c r="A102" s="68" t="s">
        <v>75</v>
      </c>
      <c r="B102" s="40" t="s">
        <v>76</v>
      </c>
      <c r="C102" s="48"/>
      <c r="D102" s="8">
        <f>D103+D106+D108</f>
        <v>3873407</v>
      </c>
      <c r="E102" s="60"/>
      <c r="F102" s="60">
        <v>0</v>
      </c>
      <c r="G102" s="60"/>
      <c r="H102" s="60">
        <f>H103+H106+H108</f>
        <v>3883407</v>
      </c>
      <c r="I102" s="60">
        <f t="shared" ref="I102:J102" si="55">I103+I106+I108</f>
        <v>4948630</v>
      </c>
      <c r="J102" s="60">
        <f t="shared" si="55"/>
        <v>4542420</v>
      </c>
      <c r="K102" s="54"/>
    </row>
    <row r="103" spans="1:11" s="50" customFormat="1" ht="49.95" customHeight="1" x14ac:dyDescent="0.25">
      <c r="A103" s="29" t="s">
        <v>77</v>
      </c>
      <c r="B103" s="41" t="s">
        <v>78</v>
      </c>
      <c r="C103" s="20"/>
      <c r="D103" s="19">
        <f>D104+D110+D112+D114</f>
        <v>2887017</v>
      </c>
      <c r="E103" s="59"/>
      <c r="F103" s="59"/>
      <c r="G103" s="59"/>
      <c r="H103" s="59">
        <f>H104+H110+H112+H114</f>
        <v>2897017</v>
      </c>
      <c r="I103" s="59">
        <f t="shared" ref="I103:J103" si="56">I104+I110+I112+I114</f>
        <v>4009730</v>
      </c>
      <c r="J103" s="59">
        <f t="shared" si="56"/>
        <v>3603520</v>
      </c>
      <c r="K103" s="52"/>
    </row>
    <row r="104" spans="1:11" s="50" customFormat="1" ht="59.4" customHeight="1" x14ac:dyDescent="0.25">
      <c r="A104" s="10" t="s">
        <v>6</v>
      </c>
      <c r="B104" s="41" t="s">
        <v>78</v>
      </c>
      <c r="C104" s="16">
        <v>100</v>
      </c>
      <c r="D104" s="19">
        <f>D105</f>
        <v>2112986</v>
      </c>
      <c r="E104" s="59"/>
      <c r="F104" s="59"/>
      <c r="G104" s="59"/>
      <c r="H104" s="59">
        <f>H105</f>
        <v>2112986</v>
      </c>
      <c r="I104" s="59">
        <f t="shared" ref="I104:J104" si="57">I105</f>
        <v>3032291</v>
      </c>
      <c r="J104" s="59">
        <f t="shared" si="57"/>
        <v>2829189</v>
      </c>
      <c r="K104" s="52"/>
    </row>
    <row r="105" spans="1:11" s="50" customFormat="1" ht="15.6" customHeight="1" x14ac:dyDescent="0.25">
      <c r="A105" s="10" t="s">
        <v>11</v>
      </c>
      <c r="B105" s="41" t="s">
        <v>78</v>
      </c>
      <c r="C105" s="16">
        <v>110</v>
      </c>
      <c r="D105" s="19">
        <v>2112986</v>
      </c>
      <c r="E105" s="59">
        <v>0</v>
      </c>
      <c r="F105" s="59"/>
      <c r="G105" s="59"/>
      <c r="H105" s="59">
        <f>D105+E105</f>
        <v>2112986</v>
      </c>
      <c r="I105" s="59">
        <v>3032291</v>
      </c>
      <c r="J105" s="59">
        <v>2829189</v>
      </c>
      <c r="K105" s="52"/>
    </row>
    <row r="106" spans="1:11" s="50" customFormat="1" ht="15.6" customHeight="1" x14ac:dyDescent="0.25">
      <c r="A106" s="10" t="s">
        <v>6</v>
      </c>
      <c r="B106" s="41" t="s">
        <v>97</v>
      </c>
      <c r="C106" s="16">
        <v>100</v>
      </c>
      <c r="D106" s="19">
        <f>D107</f>
        <v>938900</v>
      </c>
      <c r="E106" s="59"/>
      <c r="F106" s="59"/>
      <c r="G106" s="59"/>
      <c r="H106" s="59">
        <f>H107</f>
        <v>938900</v>
      </c>
      <c r="I106" s="59">
        <f t="shared" ref="I106:J106" si="58">I107</f>
        <v>938900</v>
      </c>
      <c r="J106" s="59">
        <f t="shared" si="58"/>
        <v>938900</v>
      </c>
      <c r="K106" s="52"/>
    </row>
    <row r="107" spans="1:11" s="50" customFormat="1" ht="15.6" customHeight="1" x14ac:dyDescent="0.25">
      <c r="A107" s="10" t="s">
        <v>11</v>
      </c>
      <c r="B107" s="41" t="s">
        <v>97</v>
      </c>
      <c r="C107" s="16">
        <v>110</v>
      </c>
      <c r="D107" s="19">
        <v>938900</v>
      </c>
      <c r="E107" s="59"/>
      <c r="F107" s="59"/>
      <c r="G107" s="59"/>
      <c r="H107" s="59">
        <f>D107+E107+F107+G107</f>
        <v>938900</v>
      </c>
      <c r="I107" s="59">
        <v>938900</v>
      </c>
      <c r="J107" s="59">
        <v>938900</v>
      </c>
      <c r="K107" s="52"/>
    </row>
    <row r="108" spans="1:11" s="50" customFormat="1" ht="15.6" customHeight="1" x14ac:dyDescent="0.25">
      <c r="A108" s="10" t="s">
        <v>6</v>
      </c>
      <c r="B108" s="41" t="s">
        <v>98</v>
      </c>
      <c r="C108" s="16">
        <v>100</v>
      </c>
      <c r="D108" s="19">
        <f>D109</f>
        <v>47490</v>
      </c>
      <c r="E108" s="59"/>
      <c r="F108" s="59"/>
      <c r="G108" s="59"/>
      <c r="H108" s="59">
        <f>H109</f>
        <v>47490</v>
      </c>
      <c r="I108" s="59">
        <f t="shared" ref="I108:J108" si="59">I109</f>
        <v>0</v>
      </c>
      <c r="J108" s="59">
        <f t="shared" si="59"/>
        <v>0</v>
      </c>
      <c r="K108" s="52"/>
    </row>
    <row r="109" spans="1:11" s="50" customFormat="1" ht="15.6" customHeight="1" x14ac:dyDescent="0.25">
      <c r="A109" s="10" t="s">
        <v>11</v>
      </c>
      <c r="B109" s="41" t="s">
        <v>98</v>
      </c>
      <c r="C109" s="16">
        <v>110</v>
      </c>
      <c r="D109" s="19">
        <v>47490</v>
      </c>
      <c r="E109" s="59"/>
      <c r="F109" s="59"/>
      <c r="G109" s="59"/>
      <c r="H109" s="59">
        <f>D109+E109+F109+G109</f>
        <v>47490</v>
      </c>
      <c r="I109" s="59">
        <v>0</v>
      </c>
      <c r="J109" s="59">
        <v>0</v>
      </c>
      <c r="K109" s="52"/>
    </row>
    <row r="110" spans="1:11" s="50" customFormat="1" ht="28.2" customHeight="1" x14ac:dyDescent="0.25">
      <c r="A110" s="10" t="s">
        <v>8</v>
      </c>
      <c r="B110" s="41" t="s">
        <v>78</v>
      </c>
      <c r="C110" s="16">
        <v>200</v>
      </c>
      <c r="D110" s="19">
        <f>D111</f>
        <v>766031</v>
      </c>
      <c r="E110" s="59"/>
      <c r="F110" s="59"/>
      <c r="G110" s="59"/>
      <c r="H110" s="59">
        <f>H111</f>
        <v>776031</v>
      </c>
      <c r="I110" s="59">
        <f t="shared" ref="I110:J110" si="60">I111</f>
        <v>977439</v>
      </c>
      <c r="J110" s="59">
        <f t="shared" si="60"/>
        <v>774331</v>
      </c>
      <c r="K110" s="52"/>
    </row>
    <row r="111" spans="1:11" s="50" customFormat="1" ht="30.6" customHeight="1" x14ac:dyDescent="0.25">
      <c r="A111" s="10" t="s">
        <v>9</v>
      </c>
      <c r="B111" s="41" t="s">
        <v>78</v>
      </c>
      <c r="C111" s="16">
        <v>240</v>
      </c>
      <c r="D111" s="19">
        <v>766031</v>
      </c>
      <c r="E111" s="59">
        <v>0</v>
      </c>
      <c r="F111" s="59">
        <v>10000</v>
      </c>
      <c r="G111" s="59"/>
      <c r="H111" s="59">
        <f>D111+G111+E111+F111</f>
        <v>776031</v>
      </c>
      <c r="I111" s="59">
        <v>977439</v>
      </c>
      <c r="J111" s="59">
        <v>774331</v>
      </c>
      <c r="K111" s="52"/>
    </row>
    <row r="112" spans="1:11" s="50" customFormat="1" ht="30.6" customHeight="1" x14ac:dyDescent="0.25">
      <c r="A112" s="10" t="s">
        <v>16</v>
      </c>
      <c r="B112" s="41" t="s">
        <v>92</v>
      </c>
      <c r="C112" s="16">
        <v>300</v>
      </c>
      <c r="D112" s="19">
        <f>D113</f>
        <v>0</v>
      </c>
      <c r="E112" s="59"/>
      <c r="F112" s="59"/>
      <c r="G112" s="59"/>
      <c r="H112" s="59">
        <f>H113</f>
        <v>0</v>
      </c>
      <c r="I112" s="59">
        <f t="shared" ref="I112:J112" si="61">I113</f>
        <v>0</v>
      </c>
      <c r="J112" s="59">
        <f t="shared" si="61"/>
        <v>0</v>
      </c>
      <c r="K112" s="52"/>
    </row>
    <row r="113" spans="1:11" s="50" customFormat="1" ht="30.6" customHeight="1" x14ac:dyDescent="0.25">
      <c r="A113" s="10" t="s">
        <v>91</v>
      </c>
      <c r="B113" s="41" t="s">
        <v>92</v>
      </c>
      <c r="C113" s="16">
        <v>350</v>
      </c>
      <c r="D113" s="19">
        <v>0</v>
      </c>
      <c r="E113" s="59"/>
      <c r="F113" s="59"/>
      <c r="G113" s="59">
        <v>0</v>
      </c>
      <c r="H113" s="59">
        <f>D113+E113+F113+G113</f>
        <v>0</v>
      </c>
      <c r="I113" s="59">
        <v>0</v>
      </c>
      <c r="J113" s="59">
        <v>0</v>
      </c>
      <c r="K113" s="52"/>
    </row>
    <row r="114" spans="1:11" s="50" customFormat="1" ht="22.8" customHeight="1" x14ac:dyDescent="0.25">
      <c r="A114" s="2" t="s">
        <v>35</v>
      </c>
      <c r="B114" s="41" t="s">
        <v>78</v>
      </c>
      <c r="C114" s="16">
        <v>850</v>
      </c>
      <c r="D114" s="19">
        <v>8000</v>
      </c>
      <c r="E114" s="59">
        <v>0</v>
      </c>
      <c r="F114" s="59"/>
      <c r="G114" s="59"/>
      <c r="H114" s="59">
        <f>D114+G114+E114+F114</f>
        <v>8000</v>
      </c>
      <c r="I114" s="59">
        <v>0</v>
      </c>
      <c r="J114" s="59">
        <v>0</v>
      </c>
      <c r="K114" s="52"/>
    </row>
    <row r="115" spans="1:11" s="50" customFormat="1" ht="42" customHeight="1" x14ac:dyDescent="0.25">
      <c r="A115" s="28" t="s">
        <v>79</v>
      </c>
      <c r="B115" s="45" t="s">
        <v>80</v>
      </c>
      <c r="C115" s="14"/>
      <c r="D115" s="8">
        <f>D116</f>
        <v>2149542</v>
      </c>
      <c r="E115" s="59"/>
      <c r="F115" s="59"/>
      <c r="G115" s="59"/>
      <c r="H115" s="59">
        <f>H116</f>
        <v>2149542</v>
      </c>
      <c r="I115" s="59">
        <f t="shared" ref="I115:J115" si="62">I116</f>
        <v>2185150</v>
      </c>
      <c r="J115" s="59">
        <f t="shared" si="62"/>
        <v>1778640</v>
      </c>
      <c r="K115" s="52"/>
    </row>
    <row r="116" spans="1:11" s="50" customFormat="1" ht="56.4" customHeight="1" x14ac:dyDescent="0.25">
      <c r="A116" s="49" t="s">
        <v>81</v>
      </c>
      <c r="B116" s="41" t="s">
        <v>82</v>
      </c>
      <c r="C116" s="14"/>
      <c r="D116" s="9">
        <f>D117+D119</f>
        <v>2149542</v>
      </c>
      <c r="E116" s="59"/>
      <c r="F116" s="59"/>
      <c r="G116" s="59"/>
      <c r="H116" s="59">
        <f>H117+H119</f>
        <v>2149542</v>
      </c>
      <c r="I116" s="59">
        <f t="shared" ref="I116:J116" si="63">I117+I119</f>
        <v>2185150</v>
      </c>
      <c r="J116" s="59">
        <f t="shared" si="63"/>
        <v>1778640</v>
      </c>
      <c r="K116" s="52"/>
    </row>
    <row r="117" spans="1:11" s="50" customFormat="1" ht="55.8" customHeight="1" x14ac:dyDescent="0.25">
      <c r="A117" s="10" t="s">
        <v>6</v>
      </c>
      <c r="B117" s="41" t="s">
        <v>82</v>
      </c>
      <c r="C117" s="16">
        <v>100</v>
      </c>
      <c r="D117" s="9">
        <f>D118</f>
        <v>2138542</v>
      </c>
      <c r="E117" s="59"/>
      <c r="F117" s="59"/>
      <c r="G117" s="59"/>
      <c r="H117" s="59">
        <f>H118</f>
        <v>2138542</v>
      </c>
      <c r="I117" s="59">
        <f t="shared" ref="I117:J117" si="64">I118</f>
        <v>2138542</v>
      </c>
      <c r="J117" s="59">
        <f t="shared" si="64"/>
        <v>1778640</v>
      </c>
      <c r="K117" s="52"/>
    </row>
    <row r="118" spans="1:11" s="50" customFormat="1" ht="15.6" customHeight="1" x14ac:dyDescent="0.25">
      <c r="A118" s="10" t="s">
        <v>11</v>
      </c>
      <c r="B118" s="41" t="s">
        <v>82</v>
      </c>
      <c r="C118" s="16">
        <v>110</v>
      </c>
      <c r="D118" s="9">
        <v>2138542</v>
      </c>
      <c r="E118" s="59">
        <v>0</v>
      </c>
      <c r="F118" s="59"/>
      <c r="G118" s="59"/>
      <c r="H118" s="59">
        <f>D118+E118+F118</f>
        <v>2138542</v>
      </c>
      <c r="I118" s="59">
        <v>2138542</v>
      </c>
      <c r="J118" s="59">
        <v>1778640</v>
      </c>
      <c r="K118" s="52"/>
    </row>
    <row r="119" spans="1:11" s="50" customFormat="1" ht="28.8" customHeight="1" x14ac:dyDescent="0.25">
      <c r="A119" s="10" t="s">
        <v>8</v>
      </c>
      <c r="B119" s="41" t="s">
        <v>82</v>
      </c>
      <c r="C119" s="16">
        <v>200</v>
      </c>
      <c r="D119" s="9">
        <f>D120</f>
        <v>11000</v>
      </c>
      <c r="E119" s="59"/>
      <c r="F119" s="59"/>
      <c r="G119" s="59"/>
      <c r="H119" s="59">
        <f>H120</f>
        <v>11000</v>
      </c>
      <c r="I119" s="59">
        <f t="shared" ref="I119:J119" si="65">I120</f>
        <v>46608</v>
      </c>
      <c r="J119" s="59">
        <f t="shared" si="65"/>
        <v>0</v>
      </c>
      <c r="K119" s="52"/>
    </row>
    <row r="120" spans="1:11" s="50" customFormat="1" ht="29.4" customHeight="1" x14ac:dyDescent="0.25">
      <c r="A120" s="10" t="s">
        <v>9</v>
      </c>
      <c r="B120" s="41" t="s">
        <v>82</v>
      </c>
      <c r="C120" s="16">
        <v>240</v>
      </c>
      <c r="D120" s="9">
        <v>11000</v>
      </c>
      <c r="E120" s="61">
        <v>0</v>
      </c>
      <c r="F120" s="59"/>
      <c r="G120" s="59"/>
      <c r="H120" s="59">
        <f>D120+E120+F120+G120</f>
        <v>11000</v>
      </c>
      <c r="I120" s="59">
        <v>46608</v>
      </c>
      <c r="J120" s="59">
        <v>0</v>
      </c>
      <c r="K120" s="52"/>
    </row>
    <row r="121" spans="1:11" s="55" customFormat="1" ht="40.799999999999997" customHeight="1" x14ac:dyDescent="0.25">
      <c r="A121" s="28" t="s">
        <v>83</v>
      </c>
      <c r="B121" s="26" t="s">
        <v>84</v>
      </c>
      <c r="C121" s="14">
        <v>200</v>
      </c>
      <c r="D121" s="8">
        <f>D122</f>
        <v>200000</v>
      </c>
      <c r="E121" s="60"/>
      <c r="F121" s="60"/>
      <c r="G121" s="60"/>
      <c r="H121" s="60">
        <f>H122</f>
        <v>450000</v>
      </c>
      <c r="I121" s="60">
        <f t="shared" ref="I121:J121" si="66">I122</f>
        <v>200000</v>
      </c>
      <c r="J121" s="60">
        <f t="shared" si="66"/>
        <v>200000</v>
      </c>
      <c r="K121" s="54"/>
    </row>
    <row r="122" spans="1:11" s="50" customFormat="1" ht="56.4" customHeight="1" x14ac:dyDescent="0.25">
      <c r="A122" s="29" t="s">
        <v>85</v>
      </c>
      <c r="B122" s="27" t="s">
        <v>86</v>
      </c>
      <c r="C122" s="16">
        <v>240</v>
      </c>
      <c r="D122" s="9">
        <v>200000</v>
      </c>
      <c r="E122" s="59">
        <v>0</v>
      </c>
      <c r="F122" s="59">
        <v>250000</v>
      </c>
      <c r="G122" s="59"/>
      <c r="H122" s="59">
        <f>D122+E122+F122+G122</f>
        <v>450000</v>
      </c>
      <c r="I122" s="59">
        <v>200000</v>
      </c>
      <c r="J122" s="59">
        <v>200000</v>
      </c>
      <c r="K122" s="52"/>
    </row>
    <row r="123" spans="1:11" s="50" customFormat="1" ht="13.8" x14ac:dyDescent="0.25">
      <c r="A123" s="33" t="s">
        <v>2</v>
      </c>
      <c r="B123" s="34"/>
      <c r="C123" s="35"/>
      <c r="D123" s="36">
        <f>D11+D18+D22+D53+D57+D65+D72+D78+D93+D97+D102+D115+D121</f>
        <v>32277530</v>
      </c>
      <c r="E123" s="59">
        <f>SUM(E11:E122)</f>
        <v>0</v>
      </c>
      <c r="F123" s="59">
        <f>SUM(F11:F122)</f>
        <v>2105365.65</v>
      </c>
      <c r="G123" s="59">
        <f>SUM(G11:G122)</f>
        <v>24238889.829999998</v>
      </c>
      <c r="H123" s="59">
        <f>H11+H18+H22+H53+H57+H65+H72+H78+H93+H97+H102+H115+H121</f>
        <v>58621785.479999997</v>
      </c>
      <c r="I123" s="59">
        <f t="shared" ref="I123:J123" si="67">I11+I18+I22+I53+I57+I65+I72+I78+I93+I97+I102+I115+I121</f>
        <v>27432740</v>
      </c>
      <c r="J123" s="59">
        <f t="shared" si="67"/>
        <v>25847550</v>
      </c>
      <c r="K123" s="52"/>
    </row>
    <row r="124" spans="1:11" s="50" customFormat="1" x14ac:dyDescent="0.25"/>
    <row r="125" spans="1:11" s="50" customFormat="1" x14ac:dyDescent="0.25">
      <c r="H125" s="62"/>
      <c r="I125" s="62">
        <f>27432740-I123</f>
        <v>0</v>
      </c>
      <c r="J125" s="62">
        <f>25847550-J123</f>
        <v>0</v>
      </c>
      <c r="K125" s="62"/>
    </row>
    <row r="126" spans="1:11" s="50" customFormat="1" x14ac:dyDescent="0.25">
      <c r="H126" s="67"/>
    </row>
    <row r="127" spans="1:11" s="50" customFormat="1" x14ac:dyDescent="0.25"/>
    <row r="128" spans="1:11" s="50" customFormat="1" x14ac:dyDescent="0.25">
      <c r="I128" s="67"/>
    </row>
    <row r="129" spans="4:10" s="50" customFormat="1" x14ac:dyDescent="0.25">
      <c r="D129" s="66"/>
      <c r="I129" s="67"/>
    </row>
    <row r="130" spans="4:10" s="50" customFormat="1" x14ac:dyDescent="0.25"/>
    <row r="131" spans="4:10" s="50" customFormat="1" x14ac:dyDescent="0.25"/>
    <row r="132" spans="4:10" s="50" customFormat="1" x14ac:dyDescent="0.25"/>
    <row r="133" spans="4:10" s="50" customFormat="1" x14ac:dyDescent="0.25"/>
    <row r="134" spans="4:10" s="50" customFormat="1" x14ac:dyDescent="0.25"/>
    <row r="135" spans="4:10" s="50" customFormat="1" x14ac:dyDescent="0.25">
      <c r="H135" s="67"/>
      <c r="I135" s="67"/>
      <c r="J135" s="67"/>
    </row>
    <row r="136" spans="4:10" s="50" customFormat="1" x14ac:dyDescent="0.25"/>
    <row r="137" spans="4:10" s="50" customFormat="1" x14ac:dyDescent="0.25"/>
    <row r="138" spans="4:10" s="50" customFormat="1" x14ac:dyDescent="0.25"/>
    <row r="139" spans="4:10" s="50" customFormat="1" x14ac:dyDescent="0.25"/>
    <row r="140" spans="4:10" s="50" customFormat="1" x14ac:dyDescent="0.25"/>
    <row r="141" spans="4:10" s="50" customFormat="1" x14ac:dyDescent="0.25"/>
    <row r="142" spans="4:10" s="50" customFormat="1" x14ac:dyDescent="0.25"/>
    <row r="143" spans="4:10" s="50" customFormat="1" x14ac:dyDescent="0.25"/>
    <row r="144" spans="4:10" s="50" customFormat="1" x14ac:dyDescent="0.25"/>
    <row r="145" s="50" customFormat="1" x14ac:dyDescent="0.25"/>
    <row r="146" s="50" customFormat="1" x14ac:dyDescent="0.25"/>
    <row r="147" s="50" customFormat="1" x14ac:dyDescent="0.25"/>
    <row r="148" s="50" customFormat="1" x14ac:dyDescent="0.25"/>
  </sheetData>
  <mergeCells count="13">
    <mergeCell ref="A5:K5"/>
    <mergeCell ref="H8:H9"/>
    <mergeCell ref="K8:K9"/>
    <mergeCell ref="A80:A81"/>
    <mergeCell ref="A15:A16"/>
    <mergeCell ref="A26:A27"/>
    <mergeCell ref="A37:A38"/>
    <mergeCell ref="A8:A9"/>
    <mergeCell ref="B8:B9"/>
    <mergeCell ref="C8:C9"/>
    <mergeCell ref="D8:D9"/>
    <mergeCell ref="E8:G8"/>
    <mergeCell ref="I8:J8"/>
  </mergeCells>
  <pageMargins left="0.51181102362204722" right="0" top="0.74803149606299213" bottom="0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Finance Cometee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Buh1</cp:lastModifiedBy>
  <cp:lastPrinted>2017-02-25T10:42:17Z</cp:lastPrinted>
  <dcterms:created xsi:type="dcterms:W3CDTF">2007-10-08T10:10:55Z</dcterms:created>
  <dcterms:modified xsi:type="dcterms:W3CDTF">2017-02-25T10:42:47Z</dcterms:modified>
</cp:coreProperties>
</file>