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370" windowHeight="77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<sst xmlns="http://schemas.openxmlformats.org/spreadsheetml/2006/main" count="334" uniqueCount="174">
  <si>
    <t>Муниципальная программа «Организация бюджетного процесса в сельском поселения Покур"</t>
  </si>
  <si>
    <t>Резервный фонд в рамках муниципальной программы«Организация бюджетного процесса в сельском поселения Покур"</t>
  </si>
  <si>
    <t>32.0.00.00000</t>
  </si>
  <si>
    <t>32.0.00.20610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</si>
  <si>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</si>
  <si>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</si>
  <si>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r>
      <t xml:space="preserve"> 3</t>
    </r>
    <r>
      <rPr>
        <b/>
        <sz val="10"/>
        <rFont val="Times New Roman"/>
        <family val="1"/>
      </rPr>
      <t>3.0.00.00000</t>
    </r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</si>
  <si>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</si>
  <si>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</si>
  <si>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</si>
  <si>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</si>
  <si>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</si>
  <si>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</si>
  <si>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</si>
  <si>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</si>
  <si>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</si>
  <si>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</si>
  <si>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</si>
  <si>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Покур"(Бюджет поселения)</t>
  </si>
  <si>
    <t xml:space="preserve"> Иные межбюджетные трансферты на создание условий для деятельности народных дружин в рамках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ХМАО-Югре" в рамках муниципальной программы "Профилактика правонарушений в сфере общественного порядка в Нижневартовском районе"  в рамках муниципальной программы  «Профилактика правонарушений в сфере общественного порядка в сельском поселении Покур"</t>
  </si>
  <si>
    <t>Софинансирование межбюджетных трансфертов для создания условий для деятельности народных дружин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жизнедеятельности" в рамках муниципальной  программы «Профилактика правонарушений в сфере общественного порядка в сельском поселении Покур»(бюджет поселения)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</si>
  <si>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</si>
  <si>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</si>
  <si>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</si>
  <si>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Покур»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</si>
  <si>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</si>
  <si>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</si>
  <si>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</si>
  <si>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</si>
  <si>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Расходы на реализацию мероприятий в рамках муниципальной программы  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</si>
  <si>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</si>
  <si>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</si>
  <si>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</si>
  <si>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</si>
  <si>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Благоустройство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</si>
  <si>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</si>
  <si>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</si>
  <si>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</si>
  <si>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Социальная политика</t>
  </si>
  <si>
    <t>Пенсионное обеспечение</t>
  </si>
  <si>
    <t>Жилищное хозяйство</t>
  </si>
  <si>
    <t>Культура и  кинематография</t>
  </si>
  <si>
    <t>2014 год</t>
  </si>
  <si>
    <t>Другие вопросы в области национальной экономики</t>
  </si>
  <si>
    <t>Органы юстиции</t>
  </si>
  <si>
    <t>Коммунальное хозяйство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</si>
  <si>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</si>
  <si>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</si>
  <si>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</si>
  <si>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Пенсии за выслугу лет</t>
  </si>
  <si>
    <t>Другие вопросы в области охраны окружающей среды</t>
  </si>
  <si>
    <t>Иные межбюджетные трансферты</t>
  </si>
  <si>
    <t>Иные выплаты персоналу, за исключением фонда оплаты труда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</si>
  <si>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</si>
  <si>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национальной безопасности и правоохранительной деятельности</t>
  </si>
  <si>
    <t>Физическая культура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</si>
  <si>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</si>
  <si>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</si>
  <si>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</si>
  <si>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</si>
  <si>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 xml:space="preserve"> Закупка товаров, работ, услуг в сфере информационно-коммуникационных технологий 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</si>
  <si>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</si>
  <si>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</si>
  <si>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</si>
  <si>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</si>
  <si>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</si>
  <si>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</si>
  <si>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Расходы на реализацию мероприятий в рамках ведомственной программы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</si>
  <si>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</si>
  <si>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>Прочая закупка товаров, работ и услуг для обеспечения государственных (муниципальных) нужд</t>
  </si>
  <si>
    <t>Приложение 8 к решению</t>
  </si>
  <si>
    <t xml:space="preserve"> 50.0.00.89240</t>
  </si>
  <si>
    <t>50.0.00.99990</t>
  </si>
  <si>
    <t>Расходы на реализацию мероприятий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</si>
  <si>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Уплата налога на имущество организаций и земельного налога</t>
  </si>
  <si>
    <t>Ведомственная целевая программа "Обеспечение реализации отдельных  полномочий администрации сельского поселения Покур на 2016-2018 годы"</t>
  </si>
  <si>
    <t>50.0.00.00000</t>
  </si>
  <si>
    <t>50.0.00.02030</t>
  </si>
  <si>
    <t>50.0.00.02400</t>
  </si>
  <si>
    <t xml:space="preserve"> 50.0.00.02040</t>
  </si>
  <si>
    <t xml:space="preserve">       50.0.00.51180</t>
  </si>
  <si>
    <t xml:space="preserve">  50.0.00.D9300</t>
  </si>
  <si>
    <t>Ведомственная программа "Осуществление мер по гражданской обороне, пожарной безопасности и защите  от чрезвычайных ситуаций в сельском поселении Покур  на 2016-2018 годы"</t>
  </si>
  <si>
    <t xml:space="preserve">  51.0.00.99990</t>
  </si>
  <si>
    <t xml:space="preserve">  51.0.00.00000</t>
  </si>
  <si>
    <t>52.0.00.00000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</si>
  <si>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 на 2016-2018 годы"</t>
  </si>
  <si>
    <t xml:space="preserve"> 55.0.00.99990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</si>
  <si>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</si>
  <si>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</si>
  <si>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</si>
  <si>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00.0.00.00000</t>
  </si>
  <si>
    <t>Прочие мероприятия  органов местного самоуправления в рамках ведомственной целевой программы "Обеспечение реализации отдельных  полномочий администрации сельского поселения Покур на 2016-2018 годы"</t>
  </si>
  <si>
    <t>Наименование</t>
  </si>
  <si>
    <t>структура расходов</t>
  </si>
  <si>
    <t>раздел</t>
  </si>
  <si>
    <t>подраздел</t>
  </si>
  <si>
    <t>целевая статья</t>
  </si>
  <si>
    <t>вид расхода</t>
  </si>
  <si>
    <t>экономической классификации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</si>
  <si>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</si>
  <si>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</si>
  <si>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</si>
  <si>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</si>
  <si>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</si>
  <si>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</si>
  <si>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Итого: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</si>
  <si>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</si>
  <si>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</si>
  <si>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</si>
  <si>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</si>
  <si>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</si>
  <si>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</si>
  <si>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</si>
  <si>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>2019 год</t>
  </si>
  <si>
    <t>Сумма на плановый период</t>
  </si>
  <si>
    <t>Коды ведомственной классификации</t>
  </si>
  <si>
    <t>Условно-утвержденные расходы</t>
  </si>
  <si>
    <t>2020 год</t>
  </si>
  <si>
    <t>Ведомственная целевая программа "Обеспечение реализации отдельных  полномочий администрации сельского поселения Покур на 2018-2020 годы"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</si>
  <si>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 на 2018-2020 годы"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</si>
  <si>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 на 2018-2020 годы"</t>
  </si>
  <si>
    <t>Закупка товаров, работ и услуг для обеспечения государственных (муниципальных) нужд</t>
  </si>
  <si>
    <t>2021 год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</si>
  <si>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</si>
  <si>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50.0.00.59300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</si>
  <si>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</si>
  <si>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</si>
  <si>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</si>
  <si>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</si>
  <si>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</si>
  <si>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</si>
  <si>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</si>
  <si>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</si>
  <si>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</si>
  <si>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</si>
  <si>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</si>
  <si>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</si>
  <si>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</si>
  <si>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50.0.00.D9300</t>
  </si>
  <si>
    <t xml:space="preserve">        50.0.00.51180</t>
  </si>
  <si>
    <t>50.0.00.51180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</si>
  <si>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</si>
  <si>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</si>
  <si>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</si>
  <si>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</si>
  <si>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</si>
  <si>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Субвенции на осуществление отдельных государственных полномочий Ханты-Мансийского автономного округа-Югры в сфере обращения с твёрдыми коммунальными отходами в рамках ведомственной программы "Благоустройство и озеленение сельского поселения Покур"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</si>
  <si>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</si>
  <si>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</si>
  <si>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</si>
  <si>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</si>
  <si>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</si>
  <si>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Ведомственная целевая программа "Обеспечение реализации отдельных  полномочий администрации сельского поселения Покур "</t>
  </si>
  <si>
    <t>Ведомственная целевая программа  "Обеспечение реализации отдельных  полномочий администрации сельского поселения Покур"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</si>
  <si>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</si>
  <si>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структура расходов бюджета поселения, в том числе в её составе перечень главных распорядителей средств бюджета сельского поселения Покур на 2019  год и плановый период 2020 и 2021 годов</t>
  </si>
  <si>
    <t>тыс.рублей</t>
  </si>
  <si>
    <t xml:space="preserve"> 38.0.00.99990</t>
  </si>
  <si>
    <t>39.0.00.99990</t>
  </si>
  <si>
    <t>37.0.00.00000</t>
  </si>
  <si>
    <t>37.0.00.99990</t>
  </si>
  <si>
    <t>35.0.00.00000</t>
  </si>
  <si>
    <t xml:space="preserve"> 35.0.00.00590</t>
  </si>
  <si>
    <t>35.0.00.00590</t>
  </si>
  <si>
    <t xml:space="preserve"> 36.0.00.00000</t>
  </si>
  <si>
    <t>от 24.12.2018 года №18</t>
  </si>
  <si>
    <t>от __.__.2019 года №__</t>
  </si>
  <si>
    <t>Уплата иных платежей</t>
  </si>
  <si>
    <t>52.0.00.89090</t>
  </si>
  <si>
    <t>Приложение 6 к проекту решения</t>
  </si>
  <si>
    <t>Реализация мероприятий по развитию исторических и иных местных традиций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</si>
  <si>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</si>
  <si>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Мероприятия в области жилищно-коммунального хозяйства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</si>
</sst>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000"/>
    <numFmt numFmtId="175" formatCode="#,##0.00;[Red]\-#,##0.00;0.00"/>
    <numFmt numFmtId="176" formatCode="#,##0.0"/>
    <numFmt numFmtId="177" formatCode="#,##0.0_р_.;[Red]\-#,##0.0_р_."/>
    <numFmt numFmtId="178" formatCode="0.0"/>
    <numFmt numFmtId="179" formatCode="0000"/>
    <numFmt numFmtId="180" formatCode="#,##0.000"/>
    <numFmt numFmtId="181" formatCode="#,##0.0_ ;[Red]\-#,##0.0\ "/>
    <numFmt numFmtId="182" formatCode="#,##0.0\ _₽;[Red]\-#,##0.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Times New Roman CYR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4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sz val="9.5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53" applyNumberFormat="1" applyFont="1" applyFill="1" applyAlignment="1" applyProtection="1">
      <alignment/>
      <protection hidden="1"/>
    </xf>
    <xf numFmtId="172" fontId="6" fillId="0" borderId="10" xfId="53" applyNumberFormat="1" applyFont="1" applyFill="1" applyBorder="1" applyAlignment="1" applyProtection="1">
      <alignment/>
      <protection hidden="1"/>
    </xf>
    <xf numFmtId="172" fontId="5" fillId="0" borderId="10" xfId="53" applyNumberFormat="1" applyFont="1" applyFill="1" applyBorder="1" applyAlignment="1" applyProtection="1">
      <alignment/>
      <protection hidden="1"/>
    </xf>
    <xf numFmtId="172" fontId="5" fillId="0" borderId="10" xfId="53" applyNumberFormat="1" applyFont="1" applyFill="1" applyBorder="1" applyAlignment="1" applyProtection="1">
      <alignment wrapText="1"/>
      <protection hidden="1"/>
    </xf>
    <xf numFmtId="173" fontId="5" fillId="0" borderId="10" xfId="53" applyNumberFormat="1" applyFont="1" applyFill="1" applyBorder="1" applyAlignment="1" applyProtection="1">
      <alignment/>
      <protection hidden="1"/>
    </xf>
    <xf numFmtId="174" fontId="5" fillId="0" borderId="10" xfId="53" applyNumberFormat="1" applyFont="1" applyFill="1" applyBorder="1" applyAlignment="1" applyProtection="1">
      <alignment/>
      <protection hidden="1"/>
    </xf>
    <xf numFmtId="175" fontId="5" fillId="0" borderId="10" xfId="53" applyNumberFormat="1" applyFont="1" applyFill="1" applyBorder="1" applyAlignment="1" applyProtection="1">
      <alignment/>
      <protection hidden="1"/>
    </xf>
    <xf numFmtId="40" fontId="5" fillId="0" borderId="10" xfId="53" applyNumberFormat="1" applyFont="1" applyFill="1" applyBorder="1" applyAlignment="1" applyProtection="1">
      <alignment/>
      <protection hidden="1"/>
    </xf>
    <xf numFmtId="172" fontId="6" fillId="0" borderId="10" xfId="53" applyNumberFormat="1" applyFont="1" applyFill="1" applyBorder="1" applyAlignment="1" applyProtection="1">
      <alignment wrapText="1"/>
      <protection hidden="1"/>
    </xf>
    <xf numFmtId="173" fontId="6" fillId="0" borderId="10" xfId="53" applyNumberFormat="1" applyFont="1" applyFill="1" applyBorder="1" applyAlignment="1" applyProtection="1">
      <alignment/>
      <protection hidden="1"/>
    </xf>
    <xf numFmtId="174" fontId="6" fillId="0" borderId="10" xfId="53" applyNumberFormat="1" applyFont="1" applyFill="1" applyBorder="1" applyAlignment="1" applyProtection="1">
      <alignment/>
      <protection hidden="1"/>
    </xf>
    <xf numFmtId="175" fontId="6" fillId="0" borderId="10" xfId="53" applyNumberFormat="1" applyFont="1" applyFill="1" applyBorder="1" applyAlignment="1" applyProtection="1">
      <alignment/>
      <protection hidden="1"/>
    </xf>
    <xf numFmtId="40" fontId="6" fillId="0" borderId="10" xfId="53" applyNumberFormat="1" applyFont="1" applyFill="1" applyBorder="1" applyAlignment="1" applyProtection="1">
      <alignment/>
      <protection hidden="1"/>
    </xf>
    <xf numFmtId="172" fontId="12" fillId="0" borderId="10" xfId="53" applyNumberFormat="1" applyFont="1" applyFill="1" applyBorder="1" applyAlignment="1" applyProtection="1">
      <alignment wrapText="1"/>
      <protection hidden="1"/>
    </xf>
    <xf numFmtId="172" fontId="12" fillId="0" borderId="10" xfId="53" applyNumberFormat="1" applyFont="1" applyFill="1" applyBorder="1" applyAlignment="1" applyProtection="1">
      <alignment/>
      <protection hidden="1"/>
    </xf>
    <xf numFmtId="175" fontId="12" fillId="0" borderId="10" xfId="53" applyNumberFormat="1" applyFont="1" applyFill="1" applyBorder="1" applyAlignment="1" applyProtection="1">
      <alignment/>
      <protection hidden="1"/>
    </xf>
    <xf numFmtId="38" fontId="12" fillId="0" borderId="10" xfId="53" applyNumberFormat="1" applyFont="1" applyFill="1" applyBorder="1" applyAlignment="1" applyProtection="1">
      <alignment/>
      <protection hidden="1"/>
    </xf>
    <xf numFmtId="172" fontId="13" fillId="0" borderId="10" xfId="53" applyNumberFormat="1" applyFont="1" applyFill="1" applyBorder="1" applyAlignment="1" applyProtection="1">
      <alignment wrapText="1"/>
      <protection hidden="1"/>
    </xf>
    <xf numFmtId="172" fontId="13" fillId="0" borderId="10" xfId="53" applyNumberFormat="1" applyFont="1" applyFill="1" applyBorder="1" applyAlignment="1" applyProtection="1">
      <alignment/>
      <protection hidden="1"/>
    </xf>
    <xf numFmtId="173" fontId="13" fillId="0" borderId="10" xfId="53" applyNumberFormat="1" applyFont="1" applyFill="1" applyBorder="1" applyAlignment="1" applyProtection="1">
      <alignment/>
      <protection hidden="1"/>
    </xf>
    <xf numFmtId="174" fontId="13" fillId="0" borderId="10" xfId="53" applyNumberFormat="1" applyFont="1" applyFill="1" applyBorder="1" applyAlignment="1" applyProtection="1">
      <alignment/>
      <protection hidden="1"/>
    </xf>
    <xf numFmtId="175" fontId="13" fillId="0" borderId="10" xfId="53" applyNumberFormat="1" applyFont="1" applyFill="1" applyBorder="1" applyAlignment="1" applyProtection="1">
      <alignment/>
      <protection hidden="1"/>
    </xf>
    <xf numFmtId="38" fontId="13" fillId="0" borderId="10" xfId="53" applyNumberFormat="1" applyFont="1" applyFill="1" applyBorder="1" applyAlignment="1" applyProtection="1">
      <alignment/>
      <protection hidden="1"/>
    </xf>
    <xf numFmtId="0" fontId="7" fillId="0" borderId="0" xfId="54" applyFont="1" applyFill="1" applyProtection="1">
      <alignment/>
      <protection hidden="1"/>
    </xf>
    <xf numFmtId="0" fontId="7" fillId="0" borderId="0" xfId="54" applyFont="1" applyFill="1">
      <alignment/>
      <protection/>
    </xf>
    <xf numFmtId="0" fontId="8" fillId="0" borderId="0" xfId="53" applyFont="1" applyFill="1" applyAlignment="1">
      <alignment horizontal="center" wrapText="1"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38" fontId="11" fillId="0" borderId="0" xfId="53" applyNumberFormat="1" applyFont="1" applyFill="1">
      <alignment/>
      <protection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72" fontId="16" fillId="0" borderId="10" xfId="53" applyNumberFormat="1" applyFont="1" applyFill="1" applyBorder="1" applyAlignment="1" applyProtection="1">
      <alignment wrapText="1"/>
      <protection hidden="1"/>
    </xf>
    <xf numFmtId="172" fontId="16" fillId="0" borderId="10" xfId="53" applyNumberFormat="1" applyFont="1" applyFill="1" applyBorder="1" applyAlignment="1" applyProtection="1">
      <alignment/>
      <protection hidden="1"/>
    </xf>
    <xf numFmtId="175" fontId="16" fillId="0" borderId="10" xfId="53" applyNumberFormat="1" applyFont="1" applyFill="1" applyBorder="1" applyAlignment="1" applyProtection="1">
      <alignment/>
      <protection hidden="1"/>
    </xf>
    <xf numFmtId="38" fontId="16" fillId="0" borderId="10" xfId="53" applyNumberFormat="1" applyFont="1" applyFill="1" applyBorder="1" applyAlignment="1" applyProtection="1">
      <alignment/>
      <protection hidden="1"/>
    </xf>
    <xf numFmtId="174" fontId="16" fillId="0" borderId="10" xfId="53" applyNumberFormat="1" applyFont="1" applyFill="1" applyBorder="1" applyAlignment="1" applyProtection="1">
      <alignment/>
      <protection hidden="1"/>
    </xf>
    <xf numFmtId="173" fontId="16" fillId="0" borderId="10" xfId="53" applyNumberFormat="1" applyFont="1" applyFill="1" applyBorder="1" applyAlignment="1" applyProtection="1">
      <alignment/>
      <protection hidden="1"/>
    </xf>
    <xf numFmtId="172" fontId="16" fillId="0" borderId="10" xfId="55" applyNumberFormat="1" applyFont="1" applyFill="1" applyBorder="1" applyAlignment="1" applyProtection="1">
      <alignment/>
      <protection hidden="1"/>
    </xf>
    <xf numFmtId="177" fontId="16" fillId="0" borderId="10" xfId="53" applyNumberFormat="1" applyFont="1" applyFill="1" applyBorder="1" applyAlignment="1" applyProtection="1">
      <alignment/>
      <protection hidden="1"/>
    </xf>
    <xf numFmtId="3" fontId="16" fillId="0" borderId="10" xfId="54" applyNumberFormat="1" applyFont="1" applyFill="1" applyBorder="1" applyAlignment="1" applyProtection="1">
      <alignment/>
      <protection hidden="1"/>
    </xf>
    <xf numFmtId="0" fontId="16" fillId="0" borderId="10" xfId="54" applyNumberFormat="1" applyFont="1" applyFill="1" applyBorder="1" applyAlignment="1" applyProtection="1">
      <alignment wrapText="1"/>
      <protection hidden="1"/>
    </xf>
    <xf numFmtId="0" fontId="16" fillId="0" borderId="0" xfId="53" applyFont="1" applyFill="1" applyAlignment="1">
      <alignment wrapText="1"/>
      <protection/>
    </xf>
    <xf numFmtId="0" fontId="16" fillId="0" borderId="0" xfId="53" applyFont="1" applyFill="1">
      <alignment/>
      <protection/>
    </xf>
    <xf numFmtId="38" fontId="16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38" fontId="16" fillId="0" borderId="10" xfId="55" applyNumberFormat="1" applyFont="1" applyFill="1" applyBorder="1" applyAlignment="1" applyProtection="1">
      <alignment/>
      <protection hidden="1"/>
    </xf>
    <xf numFmtId="0" fontId="12" fillId="0" borderId="0" xfId="53" applyFont="1" applyFill="1">
      <alignment/>
      <protection/>
    </xf>
    <xf numFmtId="176" fontId="16" fillId="0" borderId="10" xfId="54" applyNumberFormat="1" applyFont="1" applyFill="1" applyBorder="1" applyAlignment="1" applyProtection="1">
      <alignment/>
      <protection hidden="1"/>
    </xf>
    <xf numFmtId="173" fontId="16" fillId="0" borderId="10" xfId="54" applyNumberFormat="1" applyFont="1" applyFill="1" applyBorder="1" applyAlignment="1" applyProtection="1">
      <alignment wrapText="1"/>
      <protection hidden="1"/>
    </xf>
    <xf numFmtId="178" fontId="16" fillId="0" borderId="0" xfId="53" applyNumberFormat="1" applyFont="1" applyFill="1">
      <alignment/>
      <protection/>
    </xf>
    <xf numFmtId="0" fontId="16" fillId="0" borderId="11" xfId="53" applyFont="1" applyFill="1" applyBorder="1" applyAlignment="1">
      <alignment wrapText="1"/>
      <protection/>
    </xf>
    <xf numFmtId="0" fontId="16" fillId="0" borderId="12" xfId="53" applyFont="1" applyFill="1" applyBorder="1" applyAlignment="1">
      <alignment wrapText="1"/>
      <protection/>
    </xf>
    <xf numFmtId="0" fontId="16" fillId="0" borderId="12" xfId="53" applyFont="1" applyFill="1" applyBorder="1">
      <alignment/>
      <protection/>
    </xf>
    <xf numFmtId="38" fontId="16" fillId="0" borderId="12" xfId="53" applyNumberFormat="1" applyFont="1" applyFill="1" applyBorder="1">
      <alignment/>
      <protection/>
    </xf>
    <xf numFmtId="0" fontId="13" fillId="0" borderId="11" xfId="54" applyNumberFormat="1" applyFont="1" applyFill="1" applyBorder="1" applyAlignment="1" applyProtection="1">
      <alignment wrapText="1"/>
      <protection hidden="1"/>
    </xf>
    <xf numFmtId="178" fontId="16" fillId="0" borderId="12" xfId="53" applyNumberFormat="1" applyFont="1" applyFill="1" applyBorder="1">
      <alignment/>
      <protection/>
    </xf>
    <xf numFmtId="0" fontId="16" fillId="0" borderId="11" xfId="54" applyNumberFormat="1" applyFont="1" applyFill="1" applyBorder="1" applyAlignment="1" applyProtection="1">
      <alignment wrapText="1"/>
      <protection hidden="1"/>
    </xf>
    <xf numFmtId="181" fontId="16" fillId="0" borderId="12" xfId="53" applyNumberFormat="1" applyFont="1" applyFill="1" applyBorder="1">
      <alignment/>
      <protection/>
    </xf>
    <xf numFmtId="181" fontId="12" fillId="0" borderId="12" xfId="53" applyNumberFormat="1" applyFont="1" applyFill="1" applyBorder="1">
      <alignment/>
      <protection/>
    </xf>
    <xf numFmtId="0" fontId="19" fillId="0" borderId="0" xfId="54" applyNumberFormat="1" applyFont="1" applyFill="1" applyBorder="1" applyAlignment="1" applyProtection="1">
      <alignment wrapText="1"/>
      <protection hidden="1"/>
    </xf>
    <xf numFmtId="0" fontId="16" fillId="0" borderId="0" xfId="54" applyNumberFormat="1" applyFont="1" applyFill="1" applyBorder="1" applyAlignment="1" applyProtection="1">
      <alignment wrapText="1"/>
      <protection hidden="1"/>
    </xf>
    <xf numFmtId="181" fontId="16" fillId="0" borderId="0" xfId="53" applyNumberFormat="1" applyFont="1" applyFill="1">
      <alignment/>
      <protection/>
    </xf>
    <xf numFmtId="0" fontId="16" fillId="0" borderId="0" xfId="53" applyFont="1" applyFill="1" applyBorder="1" applyAlignment="1">
      <alignment wrapText="1"/>
      <protection/>
    </xf>
    <xf numFmtId="0" fontId="16" fillId="0" borderId="10" xfId="52" applyNumberFormat="1" applyFont="1" applyFill="1" applyBorder="1" applyAlignment="1" applyProtection="1">
      <alignment horizontal="left" wrapText="1"/>
      <protection hidden="1"/>
    </xf>
    <xf numFmtId="174" fontId="16" fillId="0" borderId="10" xfId="53" applyNumberFormat="1" applyFont="1" applyFill="1" applyBorder="1" applyAlignment="1" applyProtection="1">
      <alignment horizontal="left"/>
      <protection hidden="1"/>
    </xf>
    <xf numFmtId="0" fontId="16" fillId="0" borderId="10" xfId="52" applyNumberFormat="1" applyFont="1" applyFill="1" applyBorder="1" applyAlignment="1" applyProtection="1">
      <alignment horizontal="left"/>
      <protection hidden="1"/>
    </xf>
    <xf numFmtId="0" fontId="16" fillId="0" borderId="10" xfId="52" applyNumberFormat="1" applyFont="1" applyFill="1" applyBorder="1" applyAlignment="1" applyProtection="1">
      <alignment horizontal="center"/>
      <protection hidden="1"/>
    </xf>
    <xf numFmtId="49" fontId="16" fillId="0" borderId="10" xfId="52" applyNumberFormat="1" applyFont="1" applyFill="1" applyBorder="1" applyAlignment="1" applyProtection="1">
      <alignment horizontal="center" wrapText="1"/>
      <protection hidden="1"/>
    </xf>
    <xf numFmtId="38" fontId="19" fillId="0" borderId="10" xfId="53" applyNumberFormat="1" applyFont="1" applyFill="1" applyBorder="1" applyAlignment="1" applyProtection="1">
      <alignment/>
      <protection hidden="1"/>
    </xf>
    <xf numFmtId="0" fontId="3" fillId="0" borderId="0" xfId="53" applyFont="1" applyFill="1">
      <alignment/>
      <protection/>
    </xf>
    <xf numFmtId="0" fontId="5" fillId="0" borderId="0" xfId="53" applyFont="1" applyFill="1" applyAlignment="1">
      <alignment wrapText="1"/>
      <protection/>
    </xf>
    <xf numFmtId="0" fontId="16" fillId="0" borderId="10" xfId="52" applyNumberFormat="1" applyFont="1" applyFill="1" applyBorder="1" applyAlignment="1" applyProtection="1">
      <alignment horizontal="left" vertical="top" wrapText="1"/>
      <protection hidden="1"/>
    </xf>
    <xf numFmtId="179" fontId="16" fillId="0" borderId="10" xfId="52" applyNumberFormat="1" applyFont="1" applyFill="1" applyBorder="1" applyAlignment="1" applyProtection="1">
      <alignment wrapText="1"/>
      <protection hidden="1"/>
    </xf>
    <xf numFmtId="0" fontId="16" fillId="0" borderId="0" xfId="53" applyFont="1" applyFill="1" applyBorder="1">
      <alignment/>
      <protection/>
    </xf>
    <xf numFmtId="0" fontId="2" fillId="0" borderId="0" xfId="53" applyFont="1" applyFill="1" applyBorder="1">
      <alignment/>
      <protection/>
    </xf>
    <xf numFmtId="9" fontId="2" fillId="0" borderId="0" xfId="53" applyNumberFormat="1" applyFont="1" applyFill="1" applyBorder="1">
      <alignment/>
      <protection/>
    </xf>
    <xf numFmtId="10" fontId="2" fillId="0" borderId="0" xfId="53" applyNumberFormat="1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Alignment="1">
      <alignment wrapText="1"/>
      <protection/>
    </xf>
    <xf numFmtId="40" fontId="21" fillId="0" borderId="0" xfId="53" applyNumberFormat="1" applyFont="1" applyFill="1">
      <alignment/>
      <protection/>
    </xf>
    <xf numFmtId="40" fontId="21" fillId="0" borderId="12" xfId="53" applyNumberFormat="1" applyFont="1" applyFill="1" applyBorder="1">
      <alignment/>
      <protection/>
    </xf>
    <xf numFmtId="40" fontId="22" fillId="0" borderId="12" xfId="53" applyNumberFormat="1" applyFont="1" applyFill="1" applyBorder="1">
      <alignment/>
      <protection/>
    </xf>
    <xf numFmtId="40" fontId="23" fillId="0" borderId="0" xfId="53" applyNumberFormat="1" applyFont="1" applyFill="1">
      <alignment/>
      <protection/>
    </xf>
    <xf numFmtId="40" fontId="16" fillId="0" borderId="10" xfId="53" applyNumberFormat="1" applyFont="1" applyFill="1" applyBorder="1" applyAlignment="1" applyProtection="1">
      <alignment/>
      <protection hidden="1"/>
    </xf>
    <xf numFmtId="2" fontId="6" fillId="0" borderId="0" xfId="53" applyNumberFormat="1" applyFont="1" applyFill="1">
      <alignment/>
      <protection/>
    </xf>
    <xf numFmtId="2" fontId="3" fillId="0" borderId="0" xfId="53" applyNumberFormat="1" applyFont="1" applyFill="1">
      <alignment/>
      <protection/>
    </xf>
    <xf numFmtId="172" fontId="13" fillId="0" borderId="10" xfId="55" applyNumberFormat="1" applyFont="1" applyFill="1" applyBorder="1" applyAlignment="1" applyProtection="1">
      <alignment/>
      <protection hidden="1"/>
    </xf>
    <xf numFmtId="38" fontId="13" fillId="0" borderId="10" xfId="55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/>
      <protection hidden="1"/>
    </xf>
    <xf numFmtId="174" fontId="16" fillId="0" borderId="10" xfId="53" applyNumberFormat="1" applyFont="1" applyFill="1" applyBorder="1" applyAlignment="1" applyProtection="1">
      <alignment horizontal="center"/>
      <protection hidden="1"/>
    </xf>
    <xf numFmtId="0" fontId="13" fillId="0" borderId="10" xfId="52" applyNumberFormat="1" applyFont="1" applyFill="1" applyBorder="1" applyAlignment="1" applyProtection="1">
      <alignment horizontal="left" wrapText="1"/>
      <protection hidden="1"/>
    </xf>
    <xf numFmtId="174" fontId="13" fillId="0" borderId="10" xfId="53" applyNumberFormat="1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174" fontId="16" fillId="0" borderId="10" xfId="53" applyNumberFormat="1" applyFont="1" applyFill="1" applyBorder="1" applyAlignment="1" applyProtection="1">
      <alignment horizontal="right"/>
      <protection hidden="1"/>
    </xf>
    <xf numFmtId="174" fontId="13" fillId="0" borderId="10" xfId="52" applyNumberFormat="1" applyFont="1" applyFill="1" applyBorder="1" applyAlignment="1" applyProtection="1">
      <alignment horizontal="center"/>
      <protection hidden="1"/>
    </xf>
    <xf numFmtId="174" fontId="24" fillId="0" borderId="10" xfId="52" applyNumberFormat="1" applyFont="1" applyFill="1" applyBorder="1" applyAlignment="1" applyProtection="1">
      <alignment horizontal="center" wrapText="1"/>
      <protection hidden="1"/>
    </xf>
    <xf numFmtId="174" fontId="16" fillId="0" borderId="10" xfId="52" applyNumberFormat="1" applyFont="1" applyFill="1" applyBorder="1" applyAlignment="1" applyProtection="1">
      <alignment horizontal="center" wrapText="1"/>
      <protection hidden="1"/>
    </xf>
    <xf numFmtId="0" fontId="13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13" fillId="0" borderId="0" xfId="53" applyFont="1" applyFill="1" applyBorder="1">
      <alignment/>
      <protection/>
    </xf>
    <xf numFmtId="0" fontId="17" fillId="0" borderId="0" xfId="53" applyFont="1" applyFill="1" applyBorder="1">
      <alignment/>
      <protection/>
    </xf>
    <xf numFmtId="2" fontId="20" fillId="0" borderId="0" xfId="53" applyNumberFormat="1" applyFont="1" applyFill="1" applyBorder="1">
      <alignment/>
      <protection/>
    </xf>
    <xf numFmtId="0" fontId="13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16" fillId="0" borderId="10" xfId="53" applyNumberFormat="1" applyFont="1" applyFill="1" applyBorder="1" applyAlignment="1" applyProtection="1">
      <alignment horizontal="left" wrapText="1"/>
      <protection hidden="1"/>
    </xf>
    <xf numFmtId="0" fontId="16" fillId="0" borderId="10" xfId="0" applyFont="1" applyFill="1" applyBorder="1" applyAlignment="1">
      <alignment wrapText="1"/>
    </xf>
    <xf numFmtId="172" fontId="13" fillId="0" borderId="10" xfId="53" applyNumberFormat="1" applyFont="1" applyFill="1" applyBorder="1" applyAlignment="1" applyProtection="1">
      <alignment horizontal="left" wrapText="1"/>
      <protection hidden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16" fillId="0" borderId="10" xfId="52" applyNumberFormat="1" applyFont="1" applyFill="1" applyBorder="1" applyAlignment="1" applyProtection="1">
      <alignment horizontal="left" wrapText="1"/>
      <protection hidden="1"/>
    </xf>
    <xf numFmtId="172" fontId="16" fillId="0" borderId="10" xfId="52" applyNumberFormat="1" applyFont="1" applyFill="1" applyBorder="1" applyAlignment="1" applyProtection="1">
      <alignment wrapText="1"/>
      <protection hidden="1"/>
    </xf>
    <xf numFmtId="172" fontId="16" fillId="0" borderId="10" xfId="52" applyNumberFormat="1" applyFont="1" applyFill="1" applyBorder="1" applyAlignment="1" applyProtection="1">
      <alignment horizontal="left"/>
      <protection hidden="1"/>
    </xf>
    <xf numFmtId="0" fontId="13" fillId="0" borderId="10" xfId="0" applyFont="1" applyFill="1" applyBorder="1" applyAlignment="1">
      <alignment horizontal="center"/>
    </xf>
    <xf numFmtId="0" fontId="16" fillId="0" borderId="10" xfId="54" applyNumberFormat="1" applyFont="1" applyFill="1" applyBorder="1" applyAlignment="1" applyProtection="1">
      <alignment horizontal="left" wrapText="1"/>
      <protection hidden="1"/>
    </xf>
    <xf numFmtId="0" fontId="16" fillId="0" borderId="10" xfId="0" applyFont="1" applyFill="1" applyBorder="1" applyAlignment="1">
      <alignment horizontal="left" vertical="top" wrapText="1"/>
    </xf>
    <xf numFmtId="17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172" fontId="16" fillId="0" borderId="10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4" applyNumberFormat="1" applyFont="1" applyFill="1" applyBorder="1" applyAlignment="1" applyProtection="1">
      <alignment wrapText="1"/>
      <protection hidden="1"/>
    </xf>
    <xf numFmtId="173" fontId="13" fillId="0" borderId="13" xfId="54" applyNumberFormat="1" applyFont="1" applyFill="1" applyBorder="1" applyAlignment="1" applyProtection="1">
      <alignment wrapText="1"/>
      <protection hidden="1"/>
    </xf>
    <xf numFmtId="0" fontId="5" fillId="0" borderId="10" xfId="53" applyNumberFormat="1" applyFont="1" applyFill="1" applyBorder="1" applyAlignment="1" applyProtection="1">
      <alignment horizontal="centerContinuous"/>
      <protection hidden="1"/>
    </xf>
    <xf numFmtId="0" fontId="3" fillId="0" borderId="10" xfId="53" applyFont="1" applyFill="1" applyBorder="1" applyAlignment="1">
      <alignment horizontal="right"/>
      <protection/>
    </xf>
    <xf numFmtId="0" fontId="15" fillId="0" borderId="10" xfId="53" applyFont="1" applyFill="1" applyBorder="1" applyAlignment="1">
      <alignment horizontal="right" wrapText="1"/>
      <protection/>
    </xf>
    <xf numFmtId="38" fontId="3" fillId="0" borderId="10" xfId="53" applyNumberFormat="1" applyFont="1" applyFill="1" applyBorder="1" applyAlignment="1">
      <alignment horizontal="right" wrapText="1"/>
      <protection/>
    </xf>
    <xf numFmtId="0" fontId="5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centerContinuous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176" fontId="5" fillId="0" borderId="10" xfId="53" applyNumberFormat="1" applyFont="1" applyFill="1" applyBorder="1" applyAlignment="1" applyProtection="1">
      <alignment/>
      <protection hidden="1"/>
    </xf>
    <xf numFmtId="176" fontId="6" fillId="0" borderId="10" xfId="53" applyNumberFormat="1" applyFont="1" applyFill="1" applyBorder="1" applyAlignment="1" applyProtection="1">
      <alignment/>
      <protection hidden="1"/>
    </xf>
    <xf numFmtId="0" fontId="13" fillId="0" borderId="10" xfId="0" applyFont="1" applyFill="1" applyBorder="1" applyAlignment="1">
      <alignment/>
    </xf>
    <xf numFmtId="172" fontId="16" fillId="0" borderId="10" xfId="55" applyNumberFormat="1" applyFont="1" applyFill="1" applyBorder="1" applyAlignment="1" applyProtection="1">
      <alignment wrapText="1"/>
      <protection hidden="1"/>
    </xf>
    <xf numFmtId="173" fontId="16" fillId="0" borderId="10" xfId="55" applyNumberFormat="1" applyFont="1" applyFill="1" applyBorder="1" applyAlignment="1" applyProtection="1">
      <alignment/>
      <protection hidden="1"/>
    </xf>
    <xf numFmtId="175" fontId="16" fillId="0" borderId="10" xfId="55" applyNumberFormat="1" applyFont="1" applyFill="1" applyBorder="1" applyAlignment="1" applyProtection="1">
      <alignment/>
      <protection hidden="1"/>
    </xf>
    <xf numFmtId="172" fontId="13" fillId="0" borderId="10" xfId="55" applyNumberFormat="1" applyFont="1" applyFill="1" applyBorder="1" applyAlignment="1" applyProtection="1">
      <alignment wrapText="1"/>
      <protection hidden="1"/>
    </xf>
    <xf numFmtId="173" fontId="13" fillId="0" borderId="10" xfId="55" applyNumberFormat="1" applyFont="1" applyFill="1" applyBorder="1" applyAlignment="1" applyProtection="1">
      <alignment/>
      <protection hidden="1"/>
    </xf>
    <xf numFmtId="175" fontId="13" fillId="0" borderId="10" xfId="55" applyNumberFormat="1" applyFont="1" applyFill="1" applyBorder="1" applyAlignment="1" applyProtection="1">
      <alignment/>
      <protection hidden="1"/>
    </xf>
    <xf numFmtId="0" fontId="16" fillId="0" borderId="10" xfId="0" applyFont="1" applyFill="1" applyBorder="1" applyAlignment="1">
      <alignment horizontal="left" vertical="center" wrapText="1"/>
    </xf>
    <xf numFmtId="173" fontId="16" fillId="0" borderId="10" xfId="52" applyNumberFormat="1" applyFont="1" applyFill="1" applyBorder="1" applyAlignment="1" applyProtection="1">
      <alignment/>
      <protection hidden="1"/>
    </xf>
    <xf numFmtId="172" fontId="16" fillId="0" borderId="10" xfId="52" applyNumberFormat="1" applyFont="1" applyFill="1" applyBorder="1" applyAlignment="1" applyProtection="1">
      <alignment/>
      <protection hidden="1"/>
    </xf>
    <xf numFmtId="173" fontId="13" fillId="0" borderId="10" xfId="52" applyNumberFormat="1" applyFont="1" applyFill="1" applyBorder="1" applyAlignment="1" applyProtection="1">
      <alignment/>
      <protection hidden="1"/>
    </xf>
    <xf numFmtId="38" fontId="16" fillId="0" borderId="10" xfId="53" applyNumberFormat="1" applyFont="1" applyFill="1" applyBorder="1" applyAlignment="1" applyProtection="1">
      <alignment wrapText="1"/>
      <protection hidden="1"/>
    </xf>
    <xf numFmtId="0" fontId="9" fillId="0" borderId="10" xfId="0" applyFont="1" applyFill="1" applyBorder="1" applyAlignment="1">
      <alignment horizontal="center" wrapText="1"/>
    </xf>
    <xf numFmtId="172" fontId="13" fillId="0" borderId="10" xfId="52" applyNumberFormat="1" applyFont="1" applyFill="1" applyBorder="1" applyAlignment="1" applyProtection="1">
      <alignment/>
      <protection hidden="1"/>
    </xf>
    <xf numFmtId="174" fontId="16" fillId="0" borderId="10" xfId="52" applyNumberFormat="1" applyFont="1" applyFill="1" applyBorder="1" applyAlignment="1" applyProtection="1">
      <alignment/>
      <protection hidden="1"/>
    </xf>
    <xf numFmtId="0" fontId="13" fillId="0" borderId="10" xfId="53" applyNumberFormat="1" applyFont="1" applyFill="1" applyBorder="1" applyAlignment="1" applyProtection="1">
      <alignment/>
      <protection hidden="1"/>
    </xf>
    <xf numFmtId="0" fontId="16" fillId="0" borderId="0" xfId="54" applyFont="1" applyFill="1" applyAlignment="1" applyProtection="1">
      <alignment horizontal="left"/>
      <protection hidden="1"/>
    </xf>
    <xf numFmtId="0" fontId="14" fillId="0" borderId="0" xfId="0" applyFont="1" applyFill="1" applyAlignment="1">
      <alignment/>
    </xf>
    <xf numFmtId="172" fontId="16" fillId="0" borderId="10" xfId="53" applyNumberFormat="1" applyFont="1" applyFill="1" applyBorder="1" applyAlignment="1" applyProtection="1">
      <alignment vertical="top" wrapText="1"/>
      <protection hidden="1"/>
    </xf>
    <xf numFmtId="172" fontId="1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16" fillId="0" borderId="10" xfId="53" applyNumberFormat="1" applyFont="1" applyFill="1" applyBorder="1" applyAlignment="1" applyProtection="1">
      <alignment horizontal="center" vertical="center"/>
      <protection hidden="1"/>
    </xf>
    <xf numFmtId="174" fontId="13" fillId="0" borderId="10" xfId="53" applyNumberFormat="1" applyFont="1" applyFill="1" applyBorder="1" applyAlignment="1" applyProtection="1">
      <alignment horizontal="left"/>
      <protection hidden="1"/>
    </xf>
    <xf numFmtId="174" fontId="13" fillId="0" borderId="10" xfId="52" applyNumberFormat="1" applyFont="1" applyFill="1" applyBorder="1" applyAlignment="1" applyProtection="1">
      <alignment/>
      <protection hidden="1"/>
    </xf>
    <xf numFmtId="172" fontId="13" fillId="0" borderId="10" xfId="52" applyNumberFormat="1" applyFont="1" applyFill="1" applyBorder="1" applyAlignment="1" applyProtection="1">
      <alignment vertical="top" wrapText="1"/>
      <protection hidden="1"/>
    </xf>
    <xf numFmtId="172" fontId="13" fillId="0" borderId="10" xfId="53" applyNumberFormat="1" applyFont="1" applyFill="1" applyBorder="1" applyAlignment="1" applyProtection="1">
      <alignment vertical="top" wrapText="1"/>
      <protection hidden="1"/>
    </xf>
    <xf numFmtId="172" fontId="16" fillId="0" borderId="10" xfId="52" applyNumberFormat="1" applyFont="1" applyFill="1" applyBorder="1" applyAlignment="1" applyProtection="1">
      <alignment vertical="top" wrapText="1"/>
      <protection hidden="1"/>
    </xf>
    <xf numFmtId="0" fontId="13" fillId="0" borderId="10" xfId="54" applyNumberFormat="1" applyFont="1" applyFill="1" applyBorder="1" applyAlignment="1" applyProtection="1">
      <alignment vertical="top" wrapText="1"/>
      <protection hidden="1"/>
    </xf>
    <xf numFmtId="0" fontId="13" fillId="0" borderId="10" xfId="54" applyNumberFormat="1" applyFont="1" applyFill="1" applyBorder="1" applyAlignment="1" applyProtection="1">
      <alignment horizontal="left" vertical="top" wrapText="1"/>
      <protection hidden="1"/>
    </xf>
    <xf numFmtId="172" fontId="13" fillId="0" borderId="10" xfId="53" applyNumberFormat="1" applyFont="1" applyFill="1" applyBorder="1" applyAlignment="1" applyProtection="1">
      <alignment vertical="top"/>
      <protection hidden="1"/>
    </xf>
    <xf numFmtId="173" fontId="12" fillId="0" borderId="10" xfId="53" applyNumberFormat="1" applyFont="1" applyFill="1" applyBorder="1" applyAlignment="1" applyProtection="1">
      <alignment vertical="top"/>
      <protection hidden="1"/>
    </xf>
    <xf numFmtId="174" fontId="13" fillId="0" borderId="10" xfId="53" applyNumberFormat="1" applyFont="1" applyFill="1" applyBorder="1" applyAlignment="1" applyProtection="1">
      <alignment vertical="top"/>
      <protection hidden="1"/>
    </xf>
    <xf numFmtId="172" fontId="13" fillId="0" borderId="10" xfId="52" applyNumberFormat="1" applyFont="1" applyFill="1" applyBorder="1" applyAlignment="1" applyProtection="1">
      <alignment vertical="top"/>
      <protection hidden="1"/>
    </xf>
    <xf numFmtId="172" fontId="12" fillId="0" borderId="10" xfId="53" applyNumberFormat="1" applyFont="1" applyFill="1" applyBorder="1" applyAlignment="1" applyProtection="1">
      <alignment vertical="top"/>
      <protection hidden="1"/>
    </xf>
    <xf numFmtId="38" fontId="12" fillId="0" borderId="10" xfId="53" applyNumberFormat="1" applyFont="1" applyFill="1" applyBorder="1" applyAlignment="1" applyProtection="1">
      <alignment vertical="top"/>
      <protection hidden="1"/>
    </xf>
    <xf numFmtId="175" fontId="12" fillId="0" borderId="10" xfId="53" applyNumberFormat="1" applyFont="1" applyFill="1" applyBorder="1" applyAlignment="1" applyProtection="1">
      <alignment vertical="top"/>
      <protection hidden="1"/>
    </xf>
    <xf numFmtId="173" fontId="13" fillId="0" borderId="10" xfId="52" applyNumberFormat="1" applyFont="1" applyFill="1" applyBorder="1" applyAlignment="1" applyProtection="1">
      <alignment vertical="top"/>
      <protection hidden="1"/>
    </xf>
    <xf numFmtId="38" fontId="13" fillId="0" borderId="10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/>
      <protection hidden="1"/>
    </xf>
    <xf numFmtId="172" fontId="16" fillId="0" borderId="10" xfId="53" applyNumberFormat="1" applyFont="1" applyFill="1" applyBorder="1" applyAlignment="1" applyProtection="1">
      <alignment vertical="top"/>
      <protection hidden="1"/>
    </xf>
    <xf numFmtId="173" fontId="16" fillId="0" borderId="10" xfId="52" applyNumberFormat="1" applyFont="1" applyFill="1" applyBorder="1" applyAlignment="1" applyProtection="1">
      <alignment vertical="top"/>
      <protection hidden="1"/>
    </xf>
    <xf numFmtId="172" fontId="16" fillId="0" borderId="10" xfId="52" applyNumberFormat="1" applyFont="1" applyFill="1" applyBorder="1" applyAlignment="1" applyProtection="1">
      <alignment vertical="top"/>
      <protection hidden="1"/>
    </xf>
    <xf numFmtId="38" fontId="16" fillId="0" borderId="10" xfId="53" applyNumberFormat="1" applyFont="1" applyFill="1" applyBorder="1" applyAlignment="1" applyProtection="1">
      <alignment vertical="top"/>
      <protection hidden="1"/>
    </xf>
    <xf numFmtId="175" fontId="16" fillId="0" borderId="10" xfId="53" applyNumberFormat="1" applyFont="1" applyFill="1" applyBorder="1" applyAlignment="1" applyProtection="1">
      <alignment vertical="top"/>
      <protection hidden="1"/>
    </xf>
    <xf numFmtId="0" fontId="13" fillId="0" borderId="10" xfId="0" applyFont="1" applyFill="1" applyBorder="1" applyAlignment="1">
      <alignment horizontal="center" vertical="top"/>
    </xf>
    <xf numFmtId="3" fontId="16" fillId="0" borderId="10" xfId="54" applyNumberFormat="1" applyFont="1" applyFill="1" applyBorder="1" applyAlignment="1" applyProtection="1">
      <alignment vertical="top"/>
      <protection hidden="1"/>
    </xf>
    <xf numFmtId="176" fontId="16" fillId="0" borderId="10" xfId="54" applyNumberFormat="1" applyFont="1" applyFill="1" applyBorder="1" applyAlignment="1" applyProtection="1">
      <alignment vertical="top"/>
      <protection hidden="1"/>
    </xf>
    <xf numFmtId="0" fontId="16" fillId="0" borderId="10" xfId="0" applyFont="1" applyFill="1" applyBorder="1" applyAlignment="1">
      <alignment horizontal="center" vertical="top" wrapText="1"/>
    </xf>
    <xf numFmtId="180" fontId="16" fillId="0" borderId="10" xfId="54" applyNumberFormat="1" applyFont="1" applyFill="1" applyBorder="1" applyAlignment="1" applyProtection="1">
      <alignment vertical="top"/>
      <protection hidden="1"/>
    </xf>
    <xf numFmtId="173" fontId="13" fillId="0" borderId="10" xfId="53" applyNumberFormat="1" applyFont="1" applyFill="1" applyBorder="1" applyAlignment="1" applyProtection="1">
      <alignment vertical="top"/>
      <protection hidden="1"/>
    </xf>
    <xf numFmtId="3" fontId="13" fillId="0" borderId="10" xfId="54" applyNumberFormat="1" applyFont="1" applyFill="1" applyBorder="1" applyAlignment="1" applyProtection="1">
      <alignment vertical="top"/>
      <protection hidden="1"/>
    </xf>
    <xf numFmtId="180" fontId="13" fillId="0" borderId="10" xfId="54" applyNumberFormat="1" applyFont="1" applyFill="1" applyBorder="1" applyAlignment="1" applyProtection="1">
      <alignment vertical="top"/>
      <protection hidden="1"/>
    </xf>
    <xf numFmtId="173" fontId="16" fillId="0" borderId="10" xfId="53" applyNumberFormat="1" applyFont="1" applyFill="1" applyBorder="1" applyAlignment="1" applyProtection="1">
      <alignment vertical="top"/>
      <protection hidden="1"/>
    </xf>
    <xf numFmtId="0" fontId="16" fillId="0" borderId="10" xfId="52" applyNumberFormat="1" applyFont="1" applyFill="1" applyBorder="1" applyAlignment="1" applyProtection="1">
      <alignment horizontal="center" vertical="top"/>
      <protection hidden="1"/>
    </xf>
    <xf numFmtId="0" fontId="1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16" fillId="0" borderId="10" xfId="53" applyNumberFormat="1" applyFont="1" applyFill="1" applyBorder="1" applyAlignment="1" applyProtection="1">
      <alignment vertical="top"/>
      <protection hidden="1"/>
    </xf>
    <xf numFmtId="176" fontId="13" fillId="0" borderId="10" xfId="54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left" vertical="top"/>
      <protection hidden="1"/>
    </xf>
    <xf numFmtId="0" fontId="16" fillId="0" borderId="10" xfId="54" applyNumberFormat="1" applyFont="1" applyFill="1" applyBorder="1" applyAlignment="1" applyProtection="1">
      <alignment vertical="top" wrapText="1"/>
      <protection hidden="1"/>
    </xf>
    <xf numFmtId="0" fontId="16" fillId="0" borderId="10" xfId="52" applyFont="1" applyFill="1" applyBorder="1" applyAlignment="1" applyProtection="1">
      <alignment vertical="top" wrapText="1"/>
      <protection hidden="1"/>
    </xf>
    <xf numFmtId="0" fontId="13" fillId="0" borderId="10" xfId="0" applyFont="1" applyFill="1" applyBorder="1" applyAlignment="1">
      <alignment horizontal="center" vertical="top" wrapText="1"/>
    </xf>
    <xf numFmtId="38" fontId="16" fillId="0" borderId="10" xfId="53" applyNumberFormat="1" applyFont="1" applyFill="1" applyBorder="1" applyAlignment="1" applyProtection="1">
      <alignment vertical="top" wrapText="1"/>
      <protection hidden="1"/>
    </xf>
    <xf numFmtId="172" fontId="16" fillId="0" borderId="14" xfId="53" applyNumberFormat="1" applyFont="1" applyFill="1" applyBorder="1" applyAlignment="1" applyProtection="1">
      <alignment vertical="top" wrapText="1"/>
      <protection hidden="1"/>
    </xf>
    <xf numFmtId="172" fontId="13" fillId="0" borderId="10" xfId="52" applyNumberFormat="1" applyFont="1" applyFill="1" applyBorder="1" applyAlignment="1" applyProtection="1">
      <alignment wrapText="1"/>
      <protection hidden="1"/>
    </xf>
    <xf numFmtId="17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0" fontId="18" fillId="0" borderId="10" xfId="0" applyFont="1" applyFill="1" applyBorder="1" applyAlignment="1">
      <alignment horizontal="left" vertical="top" wrapText="1"/>
    </xf>
    <xf numFmtId="38" fontId="13" fillId="0" borderId="0" xfId="53" applyNumberFormat="1" applyFont="1" applyFill="1" applyBorder="1">
      <alignment/>
      <protection/>
    </xf>
    <xf numFmtId="40" fontId="13" fillId="0" borderId="0" xfId="53" applyNumberFormat="1" applyFont="1" applyFill="1" applyBorder="1">
      <alignment/>
      <protection/>
    </xf>
    <xf numFmtId="38" fontId="16" fillId="0" borderId="0" xfId="53" applyNumberFormat="1" applyFont="1" applyFill="1" applyBorder="1">
      <alignment/>
      <protection/>
    </xf>
    <xf numFmtId="40" fontId="16" fillId="0" borderId="0" xfId="53" applyNumberFormat="1" applyFont="1" applyFill="1" applyBorder="1" applyAlignment="1" applyProtection="1">
      <alignment/>
      <protection hidden="1"/>
    </xf>
    <xf numFmtId="40" fontId="16" fillId="0" borderId="0" xfId="53" applyNumberFormat="1" applyFont="1" applyFill="1" applyBorder="1">
      <alignment/>
      <protection/>
    </xf>
    <xf numFmtId="2" fontId="16" fillId="0" borderId="0" xfId="53" applyNumberFormat="1" applyFont="1" applyFill="1" applyBorder="1">
      <alignment/>
      <protection/>
    </xf>
    <xf numFmtId="38" fontId="10" fillId="0" borderId="0" xfId="53" applyNumberFormat="1" applyFont="1" applyFill="1" applyBorder="1">
      <alignment/>
      <protection/>
    </xf>
    <xf numFmtId="0" fontId="12" fillId="0" borderId="0" xfId="53" applyFont="1" applyFill="1" applyBorder="1">
      <alignment/>
      <protection/>
    </xf>
    <xf numFmtId="38" fontId="11" fillId="0" borderId="0" xfId="53" applyNumberFormat="1" applyFont="1" applyFill="1" applyBorder="1">
      <alignment/>
      <protection/>
    </xf>
    <xf numFmtId="40" fontId="13" fillId="0" borderId="0" xfId="53" applyNumberFormat="1" applyFont="1" applyFill="1" applyBorder="1" applyAlignment="1" applyProtection="1">
      <alignment/>
      <protection hidden="1"/>
    </xf>
    <xf numFmtId="40" fontId="11" fillId="0" borderId="0" xfId="53" applyNumberFormat="1" applyFont="1" applyFill="1" applyBorder="1">
      <alignment/>
      <protection/>
    </xf>
    <xf numFmtId="0" fontId="3" fillId="0" borderId="0" xfId="53" applyNumberFormat="1" applyFont="1" applyFill="1" applyAlignment="1" applyProtection="1">
      <alignment/>
      <protection hidden="1"/>
    </xf>
    <xf numFmtId="182" fontId="17" fillId="0" borderId="10" xfId="53" applyNumberFormat="1" applyFont="1" applyFill="1" applyBorder="1" applyAlignment="1" applyProtection="1">
      <alignment/>
      <protection hidden="1"/>
    </xf>
    <xf numFmtId="182" fontId="17" fillId="0" borderId="15" xfId="53" applyNumberFormat="1" applyFont="1" applyFill="1" applyBorder="1" applyAlignment="1" applyProtection="1">
      <alignment/>
      <protection hidden="1"/>
    </xf>
    <xf numFmtId="182" fontId="17" fillId="0" borderId="10" xfId="55" applyNumberFormat="1" applyFont="1" applyFill="1" applyBorder="1" applyAlignment="1" applyProtection="1">
      <alignment/>
      <protection hidden="1"/>
    </xf>
    <xf numFmtId="182" fontId="17" fillId="0" borderId="15" xfId="55" applyNumberFormat="1" applyFont="1" applyFill="1" applyBorder="1" applyAlignment="1" applyProtection="1">
      <alignment/>
      <protection hidden="1"/>
    </xf>
    <xf numFmtId="182" fontId="17" fillId="0" borderId="10" xfId="52" applyNumberFormat="1" applyFont="1" applyFill="1" applyBorder="1" applyAlignment="1" applyProtection="1">
      <alignment horizontal="right"/>
      <protection hidden="1"/>
    </xf>
    <xf numFmtId="182" fontId="17" fillId="0" borderId="15" xfId="52" applyNumberFormat="1" applyFont="1" applyFill="1" applyBorder="1" applyAlignment="1" applyProtection="1">
      <alignment horizontal="right"/>
      <protection hidden="1"/>
    </xf>
    <xf numFmtId="182" fontId="26" fillId="0" borderId="10" xfId="53" applyNumberFormat="1" applyFont="1" applyFill="1" applyBorder="1" applyAlignment="1" applyProtection="1">
      <alignment vertical="top"/>
      <protection hidden="1"/>
    </xf>
    <xf numFmtId="182" fontId="26" fillId="0" borderId="15" xfId="53" applyNumberFormat="1" applyFont="1" applyFill="1" applyBorder="1" applyAlignment="1" applyProtection="1">
      <alignment vertical="top"/>
      <protection hidden="1"/>
    </xf>
    <xf numFmtId="182" fontId="17" fillId="0" borderId="10" xfId="53" applyNumberFormat="1" applyFont="1" applyFill="1" applyBorder="1" applyAlignment="1" applyProtection="1">
      <alignment vertical="top"/>
      <protection hidden="1"/>
    </xf>
    <xf numFmtId="182" fontId="17" fillId="0" borderId="15" xfId="53" applyNumberFormat="1" applyFont="1" applyFill="1" applyBorder="1" applyAlignment="1" applyProtection="1">
      <alignment vertical="top"/>
      <protection hidden="1"/>
    </xf>
    <xf numFmtId="182" fontId="17" fillId="0" borderId="10" xfId="54" applyNumberFormat="1" applyFont="1" applyFill="1" applyBorder="1" applyAlignment="1" applyProtection="1">
      <alignment vertical="top"/>
      <protection hidden="1"/>
    </xf>
    <xf numFmtId="182" fontId="17" fillId="0" borderId="15" xfId="54" applyNumberFormat="1" applyFont="1" applyFill="1" applyBorder="1" applyAlignment="1" applyProtection="1">
      <alignment vertical="top"/>
      <protection hidden="1"/>
    </xf>
    <xf numFmtId="182" fontId="17" fillId="0" borderId="10" xfId="54" applyNumberFormat="1" applyFont="1" applyFill="1" applyBorder="1" applyAlignment="1" applyProtection="1">
      <alignment/>
      <protection hidden="1"/>
    </xf>
    <xf numFmtId="182" fontId="26" fillId="0" borderId="10" xfId="53" applyNumberFormat="1" applyFont="1" applyFill="1" applyBorder="1" applyAlignment="1" applyProtection="1">
      <alignment/>
      <protection hidden="1"/>
    </xf>
    <xf numFmtId="178" fontId="16" fillId="0" borderId="0" xfId="53" applyNumberFormat="1" applyFont="1" applyFill="1" applyBorder="1">
      <alignment/>
      <protection/>
    </xf>
    <xf numFmtId="0" fontId="43" fillId="24" borderId="0" xfId="0" applyFont="1" applyFill="1" applyAlignment="1">
      <alignment horizontal="justify"/>
    </xf>
    <xf numFmtId="182" fontId="17" fillId="24" borderId="10" xfId="53" applyNumberFormat="1" applyFont="1" applyFill="1" applyBorder="1" applyAlignment="1" applyProtection="1">
      <alignment/>
      <protection hidden="1"/>
    </xf>
    <xf numFmtId="172" fontId="16" fillId="24" borderId="10" xfId="52" applyNumberFormat="1" applyFont="1" applyFill="1" applyBorder="1" applyAlignment="1" applyProtection="1">
      <alignment vertical="top" wrapText="1"/>
      <protection hidden="1"/>
    </xf>
    <xf numFmtId="172" fontId="16" fillId="24" borderId="10" xfId="53" applyNumberFormat="1" applyFont="1" applyFill="1" applyBorder="1" applyAlignment="1" applyProtection="1">
      <alignment vertical="top"/>
      <protection hidden="1"/>
    </xf>
    <xf numFmtId="3" fontId="16" fillId="24" borderId="10" xfId="54" applyNumberFormat="1" applyFont="1" applyFill="1" applyBorder="1" applyAlignment="1" applyProtection="1">
      <alignment vertical="top"/>
      <protection hidden="1"/>
    </xf>
    <xf numFmtId="180" fontId="16" fillId="24" borderId="10" xfId="54" applyNumberFormat="1" applyFont="1" applyFill="1" applyBorder="1" applyAlignment="1" applyProtection="1">
      <alignment vertical="top"/>
      <protection hidden="1"/>
    </xf>
    <xf numFmtId="175" fontId="16" fillId="24" borderId="10" xfId="53" applyNumberFormat="1" applyFont="1" applyFill="1" applyBorder="1" applyAlignment="1" applyProtection="1">
      <alignment vertical="top"/>
      <protection hidden="1"/>
    </xf>
    <xf numFmtId="182" fontId="17" fillId="24" borderId="10" xfId="54" applyNumberFormat="1" applyFont="1" applyFill="1" applyBorder="1" applyAlignment="1" applyProtection="1">
      <alignment vertical="top"/>
      <protection hidden="1"/>
    </xf>
    <xf numFmtId="178" fontId="13" fillId="0" borderId="0" xfId="53" applyNumberFormat="1" applyFont="1" applyFill="1" applyBorder="1">
      <alignment/>
      <protection/>
    </xf>
    <xf numFmtId="2" fontId="16" fillId="9" borderId="10" xfId="52" applyNumberFormat="1" applyFont="1" applyFill="1" applyBorder="1" applyAlignment="1" applyProtection="1">
      <alignment horizontal="left" wrapText="1"/>
      <protection hidden="1"/>
    </xf>
    <xf numFmtId="0" fontId="43" fillId="15" borderId="0" xfId="0" applyFont="1" applyFill="1" applyAlignment="1">
      <alignment horizontal="justify"/>
    </xf>
    <xf numFmtId="0" fontId="7" fillId="0" borderId="0" xfId="54" applyFont="1" applyFill="1" applyAlignment="1" applyProtection="1">
      <alignment horizontal="left"/>
      <protection hidden="1"/>
    </xf>
    <xf numFmtId="0" fontId="25" fillId="0" borderId="0" xfId="53" applyFont="1" applyFill="1" applyAlignment="1">
      <alignment horizontal="center" wrapText="1"/>
      <protection/>
    </xf>
    <xf numFmtId="0" fontId="14" fillId="0" borderId="0" xfId="0" applyFont="1" applyFill="1" applyAlignment="1">
      <alignment horizontal="left"/>
    </xf>
    <xf numFmtId="0" fontId="13" fillId="0" borderId="10" xfId="53" applyNumberFormat="1" applyFont="1" applyFill="1" applyBorder="1" applyAlignment="1" applyProtection="1">
      <alignment horizontal="center" wrapText="1"/>
      <protection hidden="1"/>
    </xf>
    <xf numFmtId="179" fontId="13" fillId="0" borderId="10" xfId="52" applyNumberFormat="1" applyFont="1" applyFill="1" applyBorder="1" applyAlignment="1" applyProtection="1">
      <alignment wrapText="1"/>
      <protection hidden="1"/>
    </xf>
    <xf numFmtId="179" fontId="16" fillId="0" borderId="10" xfId="52" applyNumberFormat="1" applyFont="1" applyFill="1" applyBorder="1" applyAlignment="1" applyProtection="1">
      <alignment wrapText="1"/>
      <protection hidden="1"/>
    </xf>
    <xf numFmtId="0" fontId="5" fillId="0" borderId="10" xfId="53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 horizontal="center"/>
    </xf>
    <xf numFmtId="38" fontId="3" fillId="0" borderId="10" xfId="53" applyNumberFormat="1" applyFont="1" applyFill="1" applyBorder="1" applyAlignment="1">
      <alignment/>
      <protection/>
    </xf>
    <xf numFmtId="0" fontId="0" fillId="0" borderId="10" xfId="0" applyFill="1" applyBorder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/>
      <protection hidden="1"/>
    </xf>
    <xf numFmtId="0" fontId="14" fillId="0" borderId="0" xfId="0" applyFont="1" applyFill="1" applyAlignment="1">
      <alignment/>
    </xf>
    <xf numFmtId="0" fontId="16" fillId="0" borderId="0" xfId="54" applyFont="1" applyFill="1" applyAlignment="1" applyProtection="1">
      <alignment horizontal="left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Tmp2" xfId="54"/>
    <cellStyle name="Обычный_Tmp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CA1020"/>
  <sheetViews>
    <sheetView tabSelected="1" zoomScalePageLayoutView="0" workbookViewId="0" topLeftCell="T177">
      <selection activeCell="AB152" sqref="AB152"/>
    </sheetView>
  </sheetViews>
  <sheetFormatPr defaultColWidth="9.25390625" defaultRowHeight="12.75"/>
  <cols>
    <col min="1" max="1" width="36.625" style="29" customWidth="1"/>
    <col min="2" max="2" width="9.375" style="29" hidden="1" customWidth="1"/>
    <col min="3" max="3" width="6.75390625" style="29" hidden="1" customWidth="1"/>
    <col min="4" max="4" width="7.375" style="29" hidden="1" customWidth="1"/>
    <col min="5" max="5" width="3.00390625" style="29" hidden="1" customWidth="1"/>
    <col min="6" max="6" width="3.25390625" style="29" hidden="1" customWidth="1"/>
    <col min="7" max="7" width="5.625" style="29" hidden="1" customWidth="1"/>
    <col min="8" max="8" width="5.75390625" style="29" hidden="1" customWidth="1"/>
    <col min="9" max="9" width="3.625" style="29" hidden="1" customWidth="1"/>
    <col min="10" max="10" width="7.375" style="29" customWidth="1"/>
    <col min="11" max="11" width="6.375" style="29" customWidth="1"/>
    <col min="12" max="12" width="7.00390625" style="29" customWidth="1"/>
    <col min="13" max="13" width="12.625" style="29" customWidth="1"/>
    <col min="14" max="14" width="11.125" style="29" customWidth="1"/>
    <col min="15" max="15" width="16.625" style="29" hidden="1" customWidth="1"/>
    <col min="16" max="16" width="18.25390625" style="29" hidden="1" customWidth="1"/>
    <col min="17" max="18" width="0.2421875" style="29" hidden="1" customWidth="1"/>
    <col min="19" max="19" width="22.375" style="29" hidden="1" customWidth="1"/>
    <col min="20" max="20" width="23.25390625" style="29" customWidth="1"/>
    <col min="21" max="21" width="19.625" style="29" customWidth="1"/>
    <col min="22" max="22" width="15.00390625" style="29" customWidth="1"/>
    <col min="23" max="23" width="15.125" style="29" hidden="1" customWidth="1"/>
    <col min="24" max="24" width="15.25390625" style="29" hidden="1" customWidth="1"/>
    <col min="25" max="25" width="14.125" style="29" hidden="1" customWidth="1"/>
    <col min="26" max="27" width="13.75390625" style="29" customWidth="1"/>
    <col min="28" max="28" width="14.75390625" style="29" customWidth="1"/>
    <col min="29" max="29" width="14.25390625" style="29" customWidth="1"/>
    <col min="30" max="30" width="16.25390625" style="29" customWidth="1"/>
    <col min="31" max="31" width="15.25390625" style="29" customWidth="1"/>
    <col min="32" max="32" width="15.00390625" style="29" customWidth="1"/>
    <col min="33" max="33" width="13.875" style="29" customWidth="1"/>
    <col min="34" max="34" width="12.75390625" style="29" customWidth="1"/>
    <col min="35" max="35" width="12.00390625" style="29" customWidth="1"/>
    <col min="36" max="36" width="11.25390625" style="29" customWidth="1"/>
    <col min="37" max="37" width="10.625" style="29" customWidth="1"/>
    <col min="38" max="38" width="9.625" style="29" customWidth="1"/>
    <col min="39" max="16384" width="9.25390625" style="29" customWidth="1"/>
  </cols>
  <sheetData>
    <row r="1" ht="21" customHeight="1">
      <c r="U1" s="44" t="s">
        <v>170</v>
      </c>
    </row>
    <row r="2" ht="15" customHeight="1">
      <c r="U2" s="44" t="s">
        <v>109</v>
      </c>
    </row>
    <row r="3" ht="12.75" customHeight="1">
      <c r="U3" s="44" t="s">
        <v>167</v>
      </c>
    </row>
    <row r="4" ht="24.75" customHeight="1">
      <c r="U4" s="44"/>
    </row>
    <row r="5" ht="19.5" customHeight="1"/>
    <row r="6" spans="13:26" s="44" customFormat="1" ht="15" customHeight="1">
      <c r="M6" s="255"/>
      <c r="N6" s="255"/>
      <c r="O6" s="255"/>
      <c r="P6" s="255"/>
      <c r="Q6" s="255"/>
      <c r="R6" s="255"/>
      <c r="U6" s="44" t="s">
        <v>70</v>
      </c>
      <c r="V6" s="255"/>
      <c r="W6" s="255"/>
      <c r="X6" s="255"/>
      <c r="Y6" s="255"/>
      <c r="Z6" s="255"/>
    </row>
    <row r="7" spans="13:26" s="44" customFormat="1" ht="15" customHeight="1">
      <c r="M7" s="255"/>
      <c r="N7" s="255"/>
      <c r="O7" s="255"/>
      <c r="P7" s="255"/>
      <c r="Q7" s="255"/>
      <c r="R7" s="255"/>
      <c r="U7" s="44" t="s">
        <v>109</v>
      </c>
      <c r="V7" s="255"/>
      <c r="W7" s="255"/>
      <c r="X7" s="255"/>
      <c r="Y7" s="255"/>
      <c r="Z7" s="255"/>
    </row>
    <row r="8" spans="13:26" s="44" customFormat="1" ht="15" customHeight="1">
      <c r="M8" s="154"/>
      <c r="N8" s="154"/>
      <c r="O8" s="154"/>
      <c r="P8" s="154"/>
      <c r="Q8" s="154"/>
      <c r="R8" s="154"/>
      <c r="U8" s="44" t="s">
        <v>59</v>
      </c>
      <c r="V8" s="155"/>
      <c r="W8" s="154"/>
      <c r="X8" s="154"/>
      <c r="Y8" s="154"/>
      <c r="Z8" s="154"/>
    </row>
    <row r="9" spans="13:26" s="44" customFormat="1" ht="19.5" customHeight="1">
      <c r="M9" s="154"/>
      <c r="N9" s="154"/>
      <c r="O9" s="154"/>
      <c r="P9" s="154"/>
      <c r="Q9" s="154"/>
      <c r="R9" s="154"/>
      <c r="U9" s="44" t="s">
        <v>166</v>
      </c>
      <c r="V9" s="155"/>
      <c r="W9" s="154"/>
      <c r="X9" s="154"/>
      <c r="Y9" s="154"/>
      <c r="Z9" s="154"/>
    </row>
    <row r="10" spans="13:26" s="71" customFormat="1" ht="12.75" customHeight="1" hidden="1">
      <c r="M10" s="241"/>
      <c r="N10" s="241"/>
      <c r="O10" s="241"/>
      <c r="P10" s="241"/>
      <c r="Q10" s="241"/>
      <c r="R10" s="241"/>
      <c r="S10" s="241"/>
      <c r="T10" s="241"/>
      <c r="U10" s="241"/>
      <c r="V10" s="24"/>
      <c r="W10" s="25"/>
      <c r="X10" s="24"/>
      <c r="Y10" s="25"/>
      <c r="Z10" s="25"/>
    </row>
    <row r="11" spans="1:31" ht="56.25" customHeight="1">
      <c r="A11" s="242" t="s">
        <v>156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6"/>
      <c r="W11" s="71"/>
      <c r="X11" s="71"/>
      <c r="Y11" s="71"/>
      <c r="Z11" s="71"/>
      <c r="AA11" s="71"/>
      <c r="AB11" s="71"/>
      <c r="AC11" s="243"/>
      <c r="AD11" s="243"/>
      <c r="AE11" s="243"/>
    </row>
    <row r="12" spans="1:31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1"/>
      <c r="V12" s="214" t="s">
        <v>157</v>
      </c>
      <c r="W12" s="71"/>
      <c r="X12" s="71"/>
      <c r="Y12" s="71"/>
      <c r="Z12" s="71"/>
      <c r="AA12" s="71"/>
      <c r="AB12" s="71"/>
      <c r="AC12" s="32"/>
      <c r="AD12" s="31"/>
      <c r="AE12" s="31"/>
    </row>
    <row r="13" spans="1:31" ht="36.75" customHeight="1">
      <c r="A13" s="247"/>
      <c r="B13" s="126"/>
      <c r="C13" s="126"/>
      <c r="D13" s="126"/>
      <c r="E13" s="126"/>
      <c r="F13" s="126"/>
      <c r="G13" s="126"/>
      <c r="H13" s="126"/>
      <c r="I13" s="126"/>
      <c r="J13" s="253" t="s">
        <v>116</v>
      </c>
      <c r="K13" s="253"/>
      <c r="L13" s="253"/>
      <c r="M13" s="253"/>
      <c r="N13" s="253"/>
      <c r="O13" s="126"/>
      <c r="P13" s="127" t="s">
        <v>42</v>
      </c>
      <c r="Q13" s="128"/>
      <c r="R13" s="129"/>
      <c r="S13" s="130"/>
      <c r="T13" s="251" t="s">
        <v>114</v>
      </c>
      <c r="U13" s="249" t="s">
        <v>115</v>
      </c>
      <c r="V13" s="250"/>
      <c r="W13" s="71"/>
      <c r="X13" s="71"/>
      <c r="Y13" s="71"/>
      <c r="Z13" s="71"/>
      <c r="AC13" s="254"/>
      <c r="AD13" s="254"/>
      <c r="AE13" s="254"/>
    </row>
    <row r="14" spans="1:27" s="71" customFormat="1" ht="72.75" customHeight="1">
      <c r="A14" s="248"/>
      <c r="B14" s="132" t="s">
        <v>93</v>
      </c>
      <c r="C14" s="132"/>
      <c r="D14" s="132"/>
      <c r="E14" s="132"/>
      <c r="F14" s="132"/>
      <c r="G14" s="132"/>
      <c r="H14" s="132"/>
      <c r="I14" s="132"/>
      <c r="J14" s="133" t="s">
        <v>94</v>
      </c>
      <c r="K14" s="133" t="s">
        <v>95</v>
      </c>
      <c r="L14" s="133" t="s">
        <v>96</v>
      </c>
      <c r="M14" s="133" t="s">
        <v>97</v>
      </c>
      <c r="N14" s="133" t="s">
        <v>98</v>
      </c>
      <c r="O14" s="134" t="s">
        <v>99</v>
      </c>
      <c r="P14" s="96" t="s">
        <v>37</v>
      </c>
      <c r="Q14" s="96"/>
      <c r="R14" s="95"/>
      <c r="S14" s="135"/>
      <c r="T14" s="252"/>
      <c r="U14" s="131" t="s">
        <v>118</v>
      </c>
      <c r="V14" s="131" t="s">
        <v>123</v>
      </c>
      <c r="AA14" s="72"/>
    </row>
    <row r="15" spans="1:22" s="71" customFormat="1" ht="18" customHeight="1">
      <c r="A15" s="126">
        <v>1</v>
      </c>
      <c r="B15" s="126">
        <v>1</v>
      </c>
      <c r="C15" s="126"/>
      <c r="D15" s="126"/>
      <c r="E15" s="126"/>
      <c r="F15" s="126"/>
      <c r="G15" s="126"/>
      <c r="H15" s="126"/>
      <c r="I15" s="126"/>
      <c r="J15" s="91">
        <v>2</v>
      </c>
      <c r="K15" s="91">
        <v>3</v>
      </c>
      <c r="L15" s="91">
        <v>4</v>
      </c>
      <c r="M15" s="91">
        <v>5</v>
      </c>
      <c r="N15" s="91">
        <v>6</v>
      </c>
      <c r="O15" s="91">
        <v>7</v>
      </c>
      <c r="P15" s="91">
        <v>7</v>
      </c>
      <c r="Q15" s="91"/>
      <c r="R15" s="91"/>
      <c r="S15" s="91"/>
      <c r="T15" s="91">
        <v>7</v>
      </c>
      <c r="U15" s="91"/>
      <c r="V15" s="79"/>
    </row>
    <row r="16" spans="1:22" s="28" customFormat="1" ht="12.75" hidden="1">
      <c r="A16" s="4"/>
      <c r="B16" s="4"/>
      <c r="C16" s="4"/>
      <c r="D16" s="4"/>
      <c r="E16" s="4"/>
      <c r="F16" s="4"/>
      <c r="G16" s="4"/>
      <c r="H16" s="4"/>
      <c r="I16" s="4"/>
      <c r="J16" s="3"/>
      <c r="K16" s="5"/>
      <c r="L16" s="5"/>
      <c r="M16" s="6"/>
      <c r="N16" s="3"/>
      <c r="O16" s="3"/>
      <c r="P16" s="8"/>
      <c r="Q16" s="8"/>
      <c r="R16" s="8"/>
      <c r="S16" s="7"/>
      <c r="T16" s="8"/>
      <c r="U16" s="136"/>
      <c r="V16" s="27"/>
    </row>
    <row r="17" spans="1:22" s="71" customFormat="1" ht="12.75" hidden="1">
      <c r="A17" s="9"/>
      <c r="B17" s="9"/>
      <c r="C17" s="9"/>
      <c r="D17" s="9"/>
      <c r="E17" s="9"/>
      <c r="F17" s="9"/>
      <c r="G17" s="9"/>
      <c r="H17" s="9"/>
      <c r="I17" s="9"/>
      <c r="J17" s="2"/>
      <c r="K17" s="10"/>
      <c r="L17" s="10"/>
      <c r="M17" s="11"/>
      <c r="N17" s="2"/>
      <c r="O17" s="2"/>
      <c r="P17" s="13"/>
      <c r="Q17" s="13"/>
      <c r="R17" s="13"/>
      <c r="S17" s="12"/>
      <c r="T17" s="13"/>
      <c r="U17" s="137"/>
      <c r="V17" s="79"/>
    </row>
    <row r="18" spans="1:22" s="71" customFormat="1" ht="12.75" hidden="1">
      <c r="A18" s="9"/>
      <c r="B18" s="9"/>
      <c r="C18" s="9"/>
      <c r="D18" s="9"/>
      <c r="E18" s="9"/>
      <c r="F18" s="9"/>
      <c r="G18" s="9"/>
      <c r="H18" s="9"/>
      <c r="I18" s="9"/>
      <c r="J18" s="2"/>
      <c r="K18" s="10"/>
      <c r="L18" s="10"/>
      <c r="M18" s="11"/>
      <c r="N18" s="2"/>
      <c r="O18" s="2"/>
      <c r="P18" s="13"/>
      <c r="Q18" s="13"/>
      <c r="R18" s="13"/>
      <c r="S18" s="12"/>
      <c r="T18" s="13"/>
      <c r="U18" s="137"/>
      <c r="V18" s="79"/>
    </row>
    <row r="19" spans="1:22" s="71" customFormat="1" ht="12.75" hidden="1">
      <c r="A19" s="9"/>
      <c r="B19" s="9"/>
      <c r="C19" s="9"/>
      <c r="D19" s="9"/>
      <c r="E19" s="9"/>
      <c r="F19" s="9"/>
      <c r="G19" s="9"/>
      <c r="H19" s="9"/>
      <c r="I19" s="9"/>
      <c r="J19" s="2"/>
      <c r="K19" s="10"/>
      <c r="L19" s="10"/>
      <c r="M19" s="11"/>
      <c r="N19" s="2"/>
      <c r="O19" s="2"/>
      <c r="P19" s="13"/>
      <c r="Q19" s="13"/>
      <c r="R19" s="13"/>
      <c r="S19" s="12"/>
      <c r="T19" s="13"/>
      <c r="U19" s="137"/>
      <c r="V19" s="79"/>
    </row>
    <row r="20" spans="1:22" s="71" customFormat="1" ht="12.75" hidden="1">
      <c r="A20" s="9"/>
      <c r="B20" s="9"/>
      <c r="C20" s="9"/>
      <c r="D20" s="9"/>
      <c r="E20" s="9"/>
      <c r="F20" s="9"/>
      <c r="G20" s="9"/>
      <c r="H20" s="9"/>
      <c r="I20" s="9"/>
      <c r="J20" s="2"/>
      <c r="K20" s="10"/>
      <c r="L20" s="10"/>
      <c r="M20" s="11"/>
      <c r="N20" s="2"/>
      <c r="O20" s="2"/>
      <c r="P20" s="13"/>
      <c r="Q20" s="13"/>
      <c r="R20" s="13"/>
      <c r="S20" s="12"/>
      <c r="T20" s="13"/>
      <c r="U20" s="137"/>
      <c r="V20" s="79"/>
    </row>
    <row r="21" spans="1:22" s="71" customFormat="1" ht="12.75" hidden="1">
      <c r="A21" s="9"/>
      <c r="B21" s="9"/>
      <c r="C21" s="9"/>
      <c r="D21" s="9"/>
      <c r="E21" s="9"/>
      <c r="F21" s="9"/>
      <c r="G21" s="9"/>
      <c r="H21" s="9"/>
      <c r="I21" s="9"/>
      <c r="J21" s="2"/>
      <c r="K21" s="10"/>
      <c r="L21" s="10"/>
      <c r="M21" s="11"/>
      <c r="N21" s="2"/>
      <c r="O21" s="2"/>
      <c r="P21" s="13"/>
      <c r="Q21" s="13"/>
      <c r="R21" s="13"/>
      <c r="S21" s="12"/>
      <c r="T21" s="13"/>
      <c r="U21" s="137"/>
      <c r="V21" s="79"/>
    </row>
    <row r="22" spans="1:22" s="71" customFormat="1" ht="12.75" hidden="1">
      <c r="A22" s="9"/>
      <c r="B22" s="9"/>
      <c r="C22" s="9"/>
      <c r="D22" s="9"/>
      <c r="E22" s="9"/>
      <c r="F22" s="9"/>
      <c r="G22" s="9"/>
      <c r="H22" s="9"/>
      <c r="I22" s="9"/>
      <c r="J22" s="2"/>
      <c r="K22" s="10"/>
      <c r="L22" s="10"/>
      <c r="M22" s="11"/>
      <c r="N22" s="2"/>
      <c r="O22" s="2"/>
      <c r="P22" s="13"/>
      <c r="Q22" s="13"/>
      <c r="R22" s="13"/>
      <c r="S22" s="12"/>
      <c r="T22" s="13"/>
      <c r="U22" s="137"/>
      <c r="V22" s="79"/>
    </row>
    <row r="23" spans="1:22" s="71" customFormat="1" ht="20.25" customHeight="1" hidden="1">
      <c r="A23" s="9"/>
      <c r="B23" s="9"/>
      <c r="C23" s="9"/>
      <c r="D23" s="9"/>
      <c r="E23" s="9"/>
      <c r="F23" s="9"/>
      <c r="G23" s="9"/>
      <c r="H23" s="9"/>
      <c r="I23" s="9"/>
      <c r="J23" s="2"/>
      <c r="K23" s="10"/>
      <c r="L23" s="10"/>
      <c r="M23" s="11"/>
      <c r="N23" s="2"/>
      <c r="O23" s="2"/>
      <c r="P23" s="13"/>
      <c r="Q23" s="13"/>
      <c r="R23" s="13"/>
      <c r="S23" s="12"/>
      <c r="T23" s="13"/>
      <c r="U23" s="137"/>
      <c r="V23" s="79"/>
    </row>
    <row r="24" spans="1:27" s="46" customFormat="1" ht="29.25" customHeight="1">
      <c r="A24" s="18" t="s">
        <v>56</v>
      </c>
      <c r="B24" s="18"/>
      <c r="C24" s="18"/>
      <c r="D24" s="18"/>
      <c r="E24" s="18"/>
      <c r="F24" s="18"/>
      <c r="G24" s="18"/>
      <c r="H24" s="18"/>
      <c r="I24" s="18"/>
      <c r="J24" s="19">
        <v>654</v>
      </c>
      <c r="K24" s="20">
        <v>0</v>
      </c>
      <c r="L24" s="20">
        <v>0</v>
      </c>
      <c r="M24" s="37" t="s">
        <v>91</v>
      </c>
      <c r="N24" s="19">
        <v>0</v>
      </c>
      <c r="O24" s="19"/>
      <c r="P24" s="23" t="e">
        <f>P450</f>
        <v>#REF!</v>
      </c>
      <c r="Q24" s="23"/>
      <c r="R24" s="23"/>
      <c r="S24" s="22"/>
      <c r="T24" s="215">
        <f>T450</f>
        <v>69193.40000000001</v>
      </c>
      <c r="U24" s="215">
        <f>U450</f>
        <v>38487.7</v>
      </c>
      <c r="V24" s="215">
        <f>V450</f>
        <v>43113.4</v>
      </c>
      <c r="W24" s="44"/>
      <c r="X24" s="44"/>
      <c r="Y24" s="44"/>
      <c r="Z24" s="44"/>
      <c r="AA24" s="30"/>
    </row>
    <row r="25" spans="1:27" s="44" customFormat="1" ht="18.75">
      <c r="A25" s="18" t="s">
        <v>100</v>
      </c>
      <c r="B25" s="18"/>
      <c r="C25" s="18"/>
      <c r="D25" s="18"/>
      <c r="E25" s="18"/>
      <c r="F25" s="18"/>
      <c r="G25" s="18"/>
      <c r="H25" s="18"/>
      <c r="I25" s="18"/>
      <c r="J25" s="19">
        <v>654</v>
      </c>
      <c r="K25" s="20">
        <v>1</v>
      </c>
      <c r="L25" s="20">
        <v>0</v>
      </c>
      <c r="M25" s="37" t="s">
        <v>91</v>
      </c>
      <c r="N25" s="19">
        <v>0</v>
      </c>
      <c r="O25" s="19"/>
      <c r="P25" s="23" t="e">
        <f>P26+P31+P35+P51+P55</f>
        <v>#REF!</v>
      </c>
      <c r="Q25" s="23"/>
      <c r="R25" s="23"/>
      <c r="S25" s="22"/>
      <c r="T25" s="215">
        <f>T26+T31+T35+T51+T55+T46</f>
        <v>11155.2</v>
      </c>
      <c r="U25" s="215">
        <f>U26+U31+U35+U51+U55+U46</f>
        <v>11297.5</v>
      </c>
      <c r="V25" s="215">
        <f>V26+V31+V35+V51+V55+V46</f>
        <v>12409.5</v>
      </c>
      <c r="AA25" s="45"/>
    </row>
    <row r="26" spans="1:79" s="46" customFormat="1" ht="53.25" customHeight="1">
      <c r="A26" s="93" t="s">
        <v>63</v>
      </c>
      <c r="B26" s="18"/>
      <c r="C26" s="18"/>
      <c r="D26" s="18"/>
      <c r="E26" s="18"/>
      <c r="F26" s="18"/>
      <c r="G26" s="18"/>
      <c r="H26" s="18"/>
      <c r="I26" s="18"/>
      <c r="J26" s="19">
        <v>654</v>
      </c>
      <c r="K26" s="20">
        <v>1</v>
      </c>
      <c r="L26" s="20">
        <v>2</v>
      </c>
      <c r="M26" s="92" t="s">
        <v>91</v>
      </c>
      <c r="N26" s="19">
        <v>0</v>
      </c>
      <c r="O26" s="19"/>
      <c r="P26" s="23" t="e">
        <f>#REF!</f>
        <v>#REF!</v>
      </c>
      <c r="Q26" s="23"/>
      <c r="R26" s="138"/>
      <c r="S26" s="22"/>
      <c r="T26" s="215">
        <f aca="true" t="shared" si="0" ref="T26:V27">T27</f>
        <v>1356.8</v>
      </c>
      <c r="U26" s="215">
        <f t="shared" si="0"/>
        <v>1356.8</v>
      </c>
      <c r="V26" s="216">
        <f t="shared" si="0"/>
        <v>1356.8</v>
      </c>
      <c r="W26" s="104"/>
      <c r="X26" s="104"/>
      <c r="Y26" s="104"/>
      <c r="Z26" s="104"/>
      <c r="AA26" s="203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</row>
    <row r="27" spans="1:79" s="44" customFormat="1" ht="53.25" customHeight="1">
      <c r="A27" s="109" t="s">
        <v>153</v>
      </c>
      <c r="B27" s="18"/>
      <c r="C27" s="18"/>
      <c r="D27" s="18"/>
      <c r="E27" s="18"/>
      <c r="F27" s="18"/>
      <c r="G27" s="18"/>
      <c r="H27" s="18"/>
      <c r="I27" s="18"/>
      <c r="J27" s="19">
        <v>654</v>
      </c>
      <c r="K27" s="38">
        <v>1</v>
      </c>
      <c r="L27" s="38">
        <v>2</v>
      </c>
      <c r="M27" s="92" t="s">
        <v>76</v>
      </c>
      <c r="N27" s="34">
        <v>0</v>
      </c>
      <c r="O27" s="19"/>
      <c r="P27" s="36" t="e">
        <f>P28</f>
        <v>#REF!</v>
      </c>
      <c r="Q27" s="36"/>
      <c r="R27" s="86"/>
      <c r="S27" s="22"/>
      <c r="T27" s="215">
        <f t="shared" si="0"/>
        <v>1356.8</v>
      </c>
      <c r="U27" s="215">
        <f t="shared" si="0"/>
        <v>1356.8</v>
      </c>
      <c r="V27" s="216">
        <f t="shared" si="0"/>
        <v>1356.8</v>
      </c>
      <c r="W27" s="75"/>
      <c r="X27" s="75"/>
      <c r="Y27" s="75"/>
      <c r="Z27" s="75"/>
      <c r="AA27" s="204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</row>
    <row r="28" spans="1:79" s="44" customFormat="1" ht="53.25" customHeight="1">
      <c r="A28" s="65" t="s">
        <v>120</v>
      </c>
      <c r="B28" s="139"/>
      <c r="C28" s="139"/>
      <c r="D28" s="139"/>
      <c r="E28" s="139"/>
      <c r="F28" s="139"/>
      <c r="G28" s="139"/>
      <c r="H28" s="139"/>
      <c r="I28" s="139"/>
      <c r="J28" s="34">
        <v>654</v>
      </c>
      <c r="K28" s="140">
        <v>1</v>
      </c>
      <c r="L28" s="38">
        <v>2</v>
      </c>
      <c r="M28" s="103" t="s">
        <v>77</v>
      </c>
      <c r="N28" s="39">
        <v>0</v>
      </c>
      <c r="O28" s="39"/>
      <c r="P28" s="47" t="e">
        <f>#REF!</f>
        <v>#REF!</v>
      </c>
      <c r="Q28" s="47"/>
      <c r="R28" s="47"/>
      <c r="S28" s="141"/>
      <c r="T28" s="217">
        <f>T29+T30</f>
        <v>1356.8</v>
      </c>
      <c r="U28" s="217">
        <f>U29+U30</f>
        <v>1356.8</v>
      </c>
      <c r="V28" s="218">
        <f>V29+V30</f>
        <v>1356.8</v>
      </c>
      <c r="W28" s="75"/>
      <c r="X28" s="75"/>
      <c r="Y28" s="75"/>
      <c r="Z28" s="75"/>
      <c r="AA28" s="20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</row>
    <row r="29" spans="1:79" s="44" customFormat="1" ht="29.25" customHeight="1">
      <c r="A29" s="73" t="s">
        <v>88</v>
      </c>
      <c r="B29" s="33"/>
      <c r="C29" s="33"/>
      <c r="D29" s="33"/>
      <c r="E29" s="33"/>
      <c r="F29" s="33"/>
      <c r="G29" s="33"/>
      <c r="H29" s="33"/>
      <c r="I29" s="33"/>
      <c r="J29" s="19">
        <v>654</v>
      </c>
      <c r="K29" s="38">
        <v>1</v>
      </c>
      <c r="L29" s="38">
        <v>2</v>
      </c>
      <c r="M29" s="103" t="s">
        <v>77</v>
      </c>
      <c r="N29" s="34">
        <v>121</v>
      </c>
      <c r="O29" s="34"/>
      <c r="P29" s="36"/>
      <c r="Q29" s="36"/>
      <c r="R29" s="36"/>
      <c r="S29" s="35"/>
      <c r="T29" s="216">
        <v>1052.1</v>
      </c>
      <c r="U29" s="216">
        <v>1042.1</v>
      </c>
      <c r="V29" s="216">
        <v>1042.1</v>
      </c>
      <c r="W29" s="75"/>
      <c r="X29" s="75"/>
      <c r="Y29" s="75"/>
      <c r="Z29" s="75"/>
      <c r="AA29" s="203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</row>
    <row r="30" spans="1:79" s="44" customFormat="1" ht="53.25" customHeight="1">
      <c r="A30" s="65" t="s">
        <v>89</v>
      </c>
      <c r="B30" s="33"/>
      <c r="C30" s="33"/>
      <c r="D30" s="33"/>
      <c r="E30" s="33"/>
      <c r="F30" s="33"/>
      <c r="G30" s="33"/>
      <c r="H30" s="33"/>
      <c r="I30" s="33"/>
      <c r="J30" s="19">
        <v>654</v>
      </c>
      <c r="K30" s="38">
        <v>1</v>
      </c>
      <c r="L30" s="38">
        <v>2</v>
      </c>
      <c r="M30" s="103" t="s">
        <v>77</v>
      </c>
      <c r="N30" s="34">
        <v>129</v>
      </c>
      <c r="O30" s="34"/>
      <c r="P30" s="36">
        <v>1254400</v>
      </c>
      <c r="Q30" s="36"/>
      <c r="R30" s="86"/>
      <c r="S30" s="35"/>
      <c r="T30" s="215">
        <v>304.7</v>
      </c>
      <c r="U30" s="215">
        <v>314.7</v>
      </c>
      <c r="V30" s="216">
        <v>314.7</v>
      </c>
      <c r="W30" s="75"/>
      <c r="X30" s="75"/>
      <c r="Y30" s="75"/>
      <c r="Z30" s="75"/>
      <c r="AA30" s="203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</row>
    <row r="31" spans="1:79" s="46" customFormat="1" ht="53.25" customHeight="1" hidden="1">
      <c r="A31" s="142" t="s">
        <v>35</v>
      </c>
      <c r="B31" s="142"/>
      <c r="C31" s="142"/>
      <c r="D31" s="142"/>
      <c r="E31" s="142"/>
      <c r="F31" s="142"/>
      <c r="G31" s="142"/>
      <c r="H31" s="142"/>
      <c r="I31" s="142"/>
      <c r="J31" s="19">
        <v>654</v>
      </c>
      <c r="K31" s="143">
        <v>1</v>
      </c>
      <c r="L31" s="143">
        <v>3</v>
      </c>
      <c r="M31" s="92" t="s">
        <v>91</v>
      </c>
      <c r="N31" s="89">
        <v>0</v>
      </c>
      <c r="O31" s="89"/>
      <c r="P31" s="90">
        <f>P32</f>
        <v>5000</v>
      </c>
      <c r="Q31" s="90"/>
      <c r="R31" s="110"/>
      <c r="S31" s="144"/>
      <c r="T31" s="217">
        <f>T32</f>
        <v>0</v>
      </c>
      <c r="U31" s="217">
        <f>U32</f>
        <v>0</v>
      </c>
      <c r="V31" s="218">
        <f>V32</f>
        <v>0</v>
      </c>
      <c r="W31" s="104"/>
      <c r="X31" s="104"/>
      <c r="Y31" s="104"/>
      <c r="Z31" s="104"/>
      <c r="AA31" s="203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</row>
    <row r="32" spans="1:79" s="44" customFormat="1" ht="53.25" customHeight="1" hidden="1">
      <c r="A32" s="108" t="s">
        <v>75</v>
      </c>
      <c r="B32" s="139"/>
      <c r="C32" s="139"/>
      <c r="D32" s="139"/>
      <c r="E32" s="139"/>
      <c r="F32" s="139"/>
      <c r="G32" s="139"/>
      <c r="H32" s="139"/>
      <c r="I32" s="139"/>
      <c r="J32" s="19">
        <v>654</v>
      </c>
      <c r="K32" s="140">
        <v>1</v>
      </c>
      <c r="L32" s="140">
        <v>3</v>
      </c>
      <c r="M32" s="92" t="s">
        <v>76</v>
      </c>
      <c r="N32" s="39">
        <v>0</v>
      </c>
      <c r="O32" s="39"/>
      <c r="P32" s="47">
        <f>P34</f>
        <v>5000</v>
      </c>
      <c r="Q32" s="47"/>
      <c r="R32" s="33"/>
      <c r="S32" s="141"/>
      <c r="T32" s="217">
        <f>T34</f>
        <v>0</v>
      </c>
      <c r="U32" s="217">
        <f>U34</f>
        <v>0</v>
      </c>
      <c r="V32" s="218">
        <f>V34</f>
        <v>0</v>
      </c>
      <c r="W32" s="75"/>
      <c r="X32" s="75"/>
      <c r="Y32" s="75"/>
      <c r="Z32" s="75"/>
      <c r="AA32" s="203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</row>
    <row r="33" spans="1:79" s="44" customFormat="1" ht="53.25" customHeight="1" hidden="1">
      <c r="A33" s="65" t="s">
        <v>92</v>
      </c>
      <c r="B33" s="139"/>
      <c r="C33" s="139"/>
      <c r="D33" s="139"/>
      <c r="E33" s="139"/>
      <c r="F33" s="139"/>
      <c r="G33" s="139"/>
      <c r="H33" s="139"/>
      <c r="I33" s="139"/>
      <c r="J33" s="19">
        <v>654</v>
      </c>
      <c r="K33" s="140">
        <v>1</v>
      </c>
      <c r="L33" s="140">
        <v>3</v>
      </c>
      <c r="M33" s="92" t="s">
        <v>78</v>
      </c>
      <c r="N33" s="39">
        <v>0</v>
      </c>
      <c r="O33" s="47">
        <v>4000</v>
      </c>
      <c r="P33" s="47">
        <v>5000</v>
      </c>
      <c r="Q33" s="47"/>
      <c r="R33" s="47"/>
      <c r="S33" s="47"/>
      <c r="T33" s="217">
        <v>0</v>
      </c>
      <c r="U33" s="217">
        <v>0</v>
      </c>
      <c r="V33" s="218">
        <v>0</v>
      </c>
      <c r="W33" s="75"/>
      <c r="X33" s="75"/>
      <c r="Y33" s="75"/>
      <c r="Z33" s="75"/>
      <c r="AA33" s="203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</row>
    <row r="34" spans="1:79" s="44" customFormat="1" ht="53.25" customHeight="1" hidden="1">
      <c r="A34" s="33" t="s">
        <v>69</v>
      </c>
      <c r="B34" s="139"/>
      <c r="C34" s="139"/>
      <c r="D34" s="139"/>
      <c r="E34" s="139"/>
      <c r="F34" s="139"/>
      <c r="G34" s="139"/>
      <c r="H34" s="139"/>
      <c r="I34" s="139"/>
      <c r="J34" s="19">
        <v>654</v>
      </c>
      <c r="K34" s="140">
        <v>1</v>
      </c>
      <c r="L34" s="140">
        <v>3</v>
      </c>
      <c r="M34" s="92" t="s">
        <v>78</v>
      </c>
      <c r="N34" s="39">
        <v>244</v>
      </c>
      <c r="O34" s="39"/>
      <c r="P34" s="47">
        <v>5000</v>
      </c>
      <c r="Q34" s="47"/>
      <c r="R34" s="47"/>
      <c r="S34" s="141"/>
      <c r="T34" s="217">
        <v>0</v>
      </c>
      <c r="U34" s="217">
        <v>0</v>
      </c>
      <c r="V34" s="218">
        <v>0</v>
      </c>
      <c r="W34" s="75"/>
      <c r="X34" s="75"/>
      <c r="Y34" s="75"/>
      <c r="Z34" s="75"/>
      <c r="AA34" s="203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</row>
    <row r="35" spans="1:79" s="44" customFormat="1" ht="53.25" customHeight="1">
      <c r="A35" s="18" t="s">
        <v>36</v>
      </c>
      <c r="B35" s="18"/>
      <c r="C35" s="18"/>
      <c r="D35" s="18"/>
      <c r="E35" s="18"/>
      <c r="F35" s="18"/>
      <c r="G35" s="18"/>
      <c r="H35" s="18"/>
      <c r="I35" s="18"/>
      <c r="J35" s="19">
        <v>654</v>
      </c>
      <c r="K35" s="20">
        <v>1</v>
      </c>
      <c r="L35" s="20">
        <v>4</v>
      </c>
      <c r="M35" s="37" t="s">
        <v>91</v>
      </c>
      <c r="N35" s="19">
        <v>0</v>
      </c>
      <c r="O35" s="19"/>
      <c r="P35" s="23">
        <f>P37+P45</f>
        <v>6144562</v>
      </c>
      <c r="Q35" s="23"/>
      <c r="R35" s="23"/>
      <c r="S35" s="22"/>
      <c r="T35" s="215">
        <f>T36</f>
        <v>4947.400000000001</v>
      </c>
      <c r="U35" s="215">
        <f>U36</f>
        <v>4111.1</v>
      </c>
      <c r="V35" s="216">
        <f>V36</f>
        <v>4066.1</v>
      </c>
      <c r="W35" s="75"/>
      <c r="X35" s="75"/>
      <c r="Y35" s="75"/>
      <c r="Z35" s="75"/>
      <c r="AA35" s="203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</row>
    <row r="36" spans="1:79" s="44" customFormat="1" ht="53.25" customHeight="1">
      <c r="A36" s="108" t="s">
        <v>154</v>
      </c>
      <c r="B36" s="33"/>
      <c r="C36" s="33"/>
      <c r="D36" s="33"/>
      <c r="E36" s="33"/>
      <c r="F36" s="33"/>
      <c r="G36" s="33"/>
      <c r="H36" s="33"/>
      <c r="I36" s="33"/>
      <c r="J36" s="19">
        <v>654</v>
      </c>
      <c r="K36" s="38">
        <v>1</v>
      </c>
      <c r="L36" s="38">
        <v>4</v>
      </c>
      <c r="M36" s="92" t="s">
        <v>76</v>
      </c>
      <c r="N36" s="34"/>
      <c r="O36" s="34"/>
      <c r="P36" s="36">
        <f>P37+P44</f>
        <v>6144562</v>
      </c>
      <c r="Q36" s="36"/>
      <c r="R36" s="36"/>
      <c r="S36" s="35"/>
      <c r="T36" s="215">
        <f>T37+T44</f>
        <v>4947.400000000001</v>
      </c>
      <c r="U36" s="215">
        <f>U37+U44</f>
        <v>4111.1</v>
      </c>
      <c r="V36" s="216">
        <f>V37+V44</f>
        <v>4066.1</v>
      </c>
      <c r="W36" s="75"/>
      <c r="X36" s="75"/>
      <c r="Y36" s="75"/>
      <c r="Z36" s="75"/>
      <c r="AA36" s="203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</row>
    <row r="37" spans="1:79" s="44" customFormat="1" ht="76.5" customHeight="1">
      <c r="A37" s="108" t="s">
        <v>155</v>
      </c>
      <c r="B37" s="33"/>
      <c r="C37" s="33"/>
      <c r="D37" s="33"/>
      <c r="E37" s="33"/>
      <c r="F37" s="33"/>
      <c r="G37" s="33"/>
      <c r="H37" s="33"/>
      <c r="I37" s="33"/>
      <c r="J37" s="19">
        <v>654</v>
      </c>
      <c r="K37" s="38">
        <v>1</v>
      </c>
      <c r="L37" s="38">
        <v>4</v>
      </c>
      <c r="M37" s="66" t="s">
        <v>79</v>
      </c>
      <c r="N37" s="34">
        <v>0</v>
      </c>
      <c r="O37" s="34"/>
      <c r="P37" s="36">
        <f>P38+P41+P42</f>
        <v>3882662</v>
      </c>
      <c r="Q37" s="36"/>
      <c r="R37" s="36"/>
      <c r="S37" s="35"/>
      <c r="T37" s="215">
        <f>T38+T40+T41+T42+T39+T43</f>
        <v>4177.3</v>
      </c>
      <c r="U37" s="215">
        <f>U38+U40+U41+U42+U39</f>
        <v>4111.1</v>
      </c>
      <c r="V37" s="216">
        <f>V38+V40+V41+V42+V39</f>
        <v>4066.1</v>
      </c>
      <c r="W37" s="75"/>
      <c r="X37" s="75"/>
      <c r="Y37" s="75"/>
      <c r="Z37" s="75"/>
      <c r="AA37" s="203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</row>
    <row r="38" spans="1:79" s="44" customFormat="1" ht="30.75" customHeight="1">
      <c r="A38" s="73" t="s">
        <v>88</v>
      </c>
      <c r="B38" s="33"/>
      <c r="C38" s="33"/>
      <c r="D38" s="33"/>
      <c r="E38" s="33"/>
      <c r="F38" s="33"/>
      <c r="G38" s="33"/>
      <c r="H38" s="33"/>
      <c r="I38" s="33"/>
      <c r="J38" s="19">
        <v>654</v>
      </c>
      <c r="K38" s="38">
        <v>1</v>
      </c>
      <c r="L38" s="38">
        <v>4</v>
      </c>
      <c r="M38" s="66" t="s">
        <v>79</v>
      </c>
      <c r="N38" s="34">
        <v>121</v>
      </c>
      <c r="O38" s="34"/>
      <c r="P38" s="36">
        <v>3615400</v>
      </c>
      <c r="Q38" s="36"/>
      <c r="R38" s="86"/>
      <c r="S38" s="35"/>
      <c r="T38" s="216">
        <v>3071.6</v>
      </c>
      <c r="U38" s="216">
        <v>3061.6</v>
      </c>
      <c r="V38" s="216">
        <v>3061.6</v>
      </c>
      <c r="W38" s="206"/>
      <c r="X38" s="206"/>
      <c r="Y38" s="206"/>
      <c r="Z38" s="206"/>
      <c r="AA38" s="204"/>
      <c r="AB38" s="204"/>
      <c r="AC38" s="204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</row>
    <row r="39" spans="1:79" s="44" customFormat="1" ht="33" customHeight="1">
      <c r="A39" s="156" t="s">
        <v>52</v>
      </c>
      <c r="B39" s="33"/>
      <c r="C39" s="33"/>
      <c r="D39" s="33"/>
      <c r="E39" s="33"/>
      <c r="F39" s="33"/>
      <c r="G39" s="33"/>
      <c r="H39" s="33"/>
      <c r="I39" s="33"/>
      <c r="J39" s="19">
        <v>654</v>
      </c>
      <c r="K39" s="38">
        <v>1</v>
      </c>
      <c r="L39" s="38">
        <v>4</v>
      </c>
      <c r="M39" s="66" t="s">
        <v>79</v>
      </c>
      <c r="N39" s="34">
        <v>122</v>
      </c>
      <c r="O39" s="34"/>
      <c r="P39" s="36">
        <f>140000-100000+100000</f>
        <v>140000</v>
      </c>
      <c r="Q39" s="36"/>
      <c r="R39" s="36"/>
      <c r="S39" s="35"/>
      <c r="T39" s="215">
        <v>96.2</v>
      </c>
      <c r="U39" s="215">
        <v>50</v>
      </c>
      <c r="V39" s="216">
        <v>20</v>
      </c>
      <c r="W39" s="75"/>
      <c r="X39" s="75"/>
      <c r="Y39" s="75"/>
      <c r="Z39" s="75"/>
      <c r="AA39" s="203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</row>
    <row r="40" spans="1:79" s="44" customFormat="1" ht="53.25" customHeight="1">
      <c r="A40" s="65" t="s">
        <v>89</v>
      </c>
      <c r="B40" s="33"/>
      <c r="C40" s="33"/>
      <c r="D40" s="33"/>
      <c r="E40" s="33"/>
      <c r="F40" s="33"/>
      <c r="G40" s="33"/>
      <c r="H40" s="33"/>
      <c r="I40" s="33"/>
      <c r="J40" s="19">
        <v>654</v>
      </c>
      <c r="K40" s="38">
        <v>1</v>
      </c>
      <c r="L40" s="38">
        <v>4</v>
      </c>
      <c r="M40" s="66" t="s">
        <v>79</v>
      </c>
      <c r="N40" s="34">
        <v>129</v>
      </c>
      <c r="O40" s="34"/>
      <c r="P40" s="36"/>
      <c r="Q40" s="36"/>
      <c r="R40" s="86"/>
      <c r="S40" s="35"/>
      <c r="T40" s="215">
        <v>914.5</v>
      </c>
      <c r="U40" s="215">
        <v>924.5</v>
      </c>
      <c r="V40" s="215">
        <v>924.5</v>
      </c>
      <c r="W40" s="75"/>
      <c r="X40" s="75"/>
      <c r="Y40" s="75"/>
      <c r="Z40" s="75"/>
      <c r="AA40" s="203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</row>
    <row r="41" spans="1:79" s="44" customFormat="1" ht="43.5" customHeight="1">
      <c r="A41" s="156" t="s">
        <v>69</v>
      </c>
      <c r="B41" s="33"/>
      <c r="C41" s="33"/>
      <c r="D41" s="33"/>
      <c r="E41" s="33"/>
      <c r="F41" s="33"/>
      <c r="G41" s="33"/>
      <c r="H41" s="33"/>
      <c r="I41" s="33"/>
      <c r="J41" s="19">
        <v>654</v>
      </c>
      <c r="K41" s="38">
        <v>1</v>
      </c>
      <c r="L41" s="38">
        <v>4</v>
      </c>
      <c r="M41" s="66" t="s">
        <v>79</v>
      </c>
      <c r="N41" s="34">
        <v>244</v>
      </c>
      <c r="O41" s="34"/>
      <c r="P41" s="36">
        <f>267262</f>
        <v>267262</v>
      </c>
      <c r="Q41" s="36"/>
      <c r="R41" s="36"/>
      <c r="S41" s="35"/>
      <c r="T41" s="215">
        <v>70</v>
      </c>
      <c r="U41" s="215">
        <v>60</v>
      </c>
      <c r="V41" s="216">
        <v>50</v>
      </c>
      <c r="W41" s="75"/>
      <c r="X41" s="75"/>
      <c r="Y41" s="75"/>
      <c r="Z41" s="75"/>
      <c r="AA41" s="203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</row>
    <row r="42" spans="1:79" s="44" customFormat="1" ht="24.75" customHeight="1">
      <c r="A42" s="156" t="s">
        <v>74</v>
      </c>
      <c r="B42" s="33"/>
      <c r="C42" s="33"/>
      <c r="D42" s="33"/>
      <c r="E42" s="33"/>
      <c r="F42" s="33"/>
      <c r="G42" s="33"/>
      <c r="H42" s="33"/>
      <c r="I42" s="33"/>
      <c r="J42" s="19">
        <v>654</v>
      </c>
      <c r="K42" s="38">
        <v>1</v>
      </c>
      <c r="L42" s="38">
        <v>4</v>
      </c>
      <c r="M42" s="66" t="s">
        <v>79</v>
      </c>
      <c r="N42" s="34">
        <v>851</v>
      </c>
      <c r="O42" s="34"/>
      <c r="P42" s="36">
        <v>0</v>
      </c>
      <c r="Q42" s="36"/>
      <c r="R42" s="36"/>
      <c r="S42" s="35"/>
      <c r="T42" s="215">
        <v>23</v>
      </c>
      <c r="U42" s="215">
        <v>15</v>
      </c>
      <c r="V42" s="216">
        <v>10</v>
      </c>
      <c r="W42" s="75"/>
      <c r="X42" s="75"/>
      <c r="Y42" s="75"/>
      <c r="Z42" s="75"/>
      <c r="AA42" s="203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</row>
    <row r="43" spans="1:79" s="44" customFormat="1" ht="24.75" customHeight="1">
      <c r="A43" s="156" t="s">
        <v>168</v>
      </c>
      <c r="B43" s="33"/>
      <c r="C43" s="33"/>
      <c r="D43" s="33"/>
      <c r="E43" s="33"/>
      <c r="F43" s="33"/>
      <c r="G43" s="33"/>
      <c r="H43" s="33"/>
      <c r="I43" s="33"/>
      <c r="J43" s="19">
        <v>654</v>
      </c>
      <c r="K43" s="38">
        <v>1</v>
      </c>
      <c r="L43" s="38">
        <v>4</v>
      </c>
      <c r="M43" s="66" t="s">
        <v>79</v>
      </c>
      <c r="N43" s="34">
        <v>853</v>
      </c>
      <c r="O43" s="34"/>
      <c r="P43" s="36">
        <v>0</v>
      </c>
      <c r="Q43" s="36"/>
      <c r="R43" s="36"/>
      <c r="S43" s="35"/>
      <c r="T43" s="215">
        <v>2</v>
      </c>
      <c r="U43" s="215">
        <v>0</v>
      </c>
      <c r="V43" s="216">
        <v>0</v>
      </c>
      <c r="W43" s="75"/>
      <c r="X43" s="75"/>
      <c r="Y43" s="75"/>
      <c r="Z43" s="75"/>
      <c r="AA43" s="203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</row>
    <row r="44" spans="1:79" s="44" customFormat="1" ht="128.25" customHeight="1">
      <c r="A44" s="102" t="s">
        <v>8</v>
      </c>
      <c r="B44" s="33"/>
      <c r="C44" s="33"/>
      <c r="D44" s="33"/>
      <c r="E44" s="33"/>
      <c r="F44" s="33"/>
      <c r="G44" s="33"/>
      <c r="H44" s="33"/>
      <c r="I44" s="33"/>
      <c r="J44" s="19">
        <v>654</v>
      </c>
      <c r="K44" s="38">
        <v>1</v>
      </c>
      <c r="L44" s="38">
        <v>4</v>
      </c>
      <c r="M44" s="66" t="s">
        <v>71</v>
      </c>
      <c r="N44" s="34">
        <v>0</v>
      </c>
      <c r="O44" s="34"/>
      <c r="P44" s="36">
        <f>P45</f>
        <v>2261900</v>
      </c>
      <c r="Q44" s="36"/>
      <c r="R44" s="36"/>
      <c r="S44" s="35"/>
      <c r="T44" s="215">
        <f>T45</f>
        <v>770.1</v>
      </c>
      <c r="U44" s="215">
        <f>U45</f>
        <v>0</v>
      </c>
      <c r="V44" s="216">
        <f>V45</f>
        <v>0</v>
      </c>
      <c r="W44" s="75"/>
      <c r="X44" s="75"/>
      <c r="Y44" s="75"/>
      <c r="Z44" s="75"/>
      <c r="AA44" s="203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</row>
    <row r="45" spans="1:79" s="44" customFormat="1" ht="22.5" customHeight="1">
      <c r="A45" s="156" t="s">
        <v>51</v>
      </c>
      <c r="B45" s="33"/>
      <c r="C45" s="33"/>
      <c r="D45" s="33"/>
      <c r="E45" s="33"/>
      <c r="F45" s="33"/>
      <c r="G45" s="33"/>
      <c r="H45" s="33"/>
      <c r="I45" s="33"/>
      <c r="J45" s="19">
        <v>654</v>
      </c>
      <c r="K45" s="38">
        <v>1</v>
      </c>
      <c r="L45" s="38">
        <v>4</v>
      </c>
      <c r="M45" s="66" t="s">
        <v>71</v>
      </c>
      <c r="N45" s="34">
        <v>540</v>
      </c>
      <c r="O45" s="34"/>
      <c r="P45" s="36">
        <v>2261900</v>
      </c>
      <c r="Q45" s="36"/>
      <c r="R45" s="36"/>
      <c r="S45" s="35"/>
      <c r="T45" s="215">
        <v>770.1</v>
      </c>
      <c r="U45" s="215">
        <v>0</v>
      </c>
      <c r="V45" s="216">
        <v>0</v>
      </c>
      <c r="W45" s="75"/>
      <c r="X45" s="75"/>
      <c r="Y45" s="75"/>
      <c r="Z45" s="75"/>
      <c r="AA45" s="203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</row>
    <row r="46" spans="1:79" s="44" customFormat="1" ht="9.75" customHeight="1" hidden="1">
      <c r="A46" s="201"/>
      <c r="B46" s="33"/>
      <c r="C46" s="33"/>
      <c r="D46" s="33"/>
      <c r="E46" s="33"/>
      <c r="F46" s="33"/>
      <c r="G46" s="33"/>
      <c r="H46" s="33"/>
      <c r="I46" s="33"/>
      <c r="J46" s="19"/>
      <c r="K46" s="20"/>
      <c r="L46" s="20"/>
      <c r="M46" s="159"/>
      <c r="N46" s="19"/>
      <c r="O46" s="19"/>
      <c r="P46" s="23"/>
      <c r="Q46" s="23"/>
      <c r="R46" s="23"/>
      <c r="S46" s="22"/>
      <c r="T46" s="215"/>
      <c r="U46" s="215"/>
      <c r="V46" s="216"/>
      <c r="W46" s="75"/>
      <c r="X46" s="75"/>
      <c r="Y46" s="75"/>
      <c r="Z46" s="75"/>
      <c r="AA46" s="203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</row>
    <row r="47" spans="1:79" s="44" customFormat="1" ht="53.25" customHeight="1" hidden="1">
      <c r="A47" s="199" t="s">
        <v>121</v>
      </c>
      <c r="B47" s="33"/>
      <c r="C47" s="33"/>
      <c r="D47" s="33"/>
      <c r="E47" s="33"/>
      <c r="F47" s="33"/>
      <c r="G47" s="33"/>
      <c r="H47" s="33"/>
      <c r="I47" s="33"/>
      <c r="J47" s="19">
        <v>654</v>
      </c>
      <c r="K47" s="38">
        <v>1</v>
      </c>
      <c r="L47" s="38">
        <v>7</v>
      </c>
      <c r="M47" s="66"/>
      <c r="N47" s="34">
        <v>0</v>
      </c>
      <c r="O47" s="34"/>
      <c r="P47" s="36"/>
      <c r="Q47" s="36"/>
      <c r="R47" s="36"/>
      <c r="S47" s="35"/>
      <c r="T47" s="215">
        <f aca="true" t="shared" si="1" ref="T47:V48">T48</f>
        <v>0</v>
      </c>
      <c r="U47" s="215">
        <f t="shared" si="1"/>
        <v>0</v>
      </c>
      <c r="V47" s="216">
        <f t="shared" si="1"/>
        <v>0</v>
      </c>
      <c r="W47" s="75"/>
      <c r="X47" s="75"/>
      <c r="Y47" s="75"/>
      <c r="Z47" s="75"/>
      <c r="AA47" s="203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</row>
    <row r="48" spans="1:79" s="44" customFormat="1" ht="45" customHeight="1" hidden="1">
      <c r="A48" s="199" t="s">
        <v>122</v>
      </c>
      <c r="B48" s="33"/>
      <c r="C48" s="33"/>
      <c r="D48" s="33"/>
      <c r="E48" s="33"/>
      <c r="F48" s="33"/>
      <c r="G48" s="33"/>
      <c r="H48" s="33"/>
      <c r="I48" s="33"/>
      <c r="J48" s="19">
        <v>654</v>
      </c>
      <c r="K48" s="38">
        <v>1</v>
      </c>
      <c r="L48" s="38">
        <v>7</v>
      </c>
      <c r="M48" s="66"/>
      <c r="N48" s="34">
        <v>200</v>
      </c>
      <c r="O48" s="34"/>
      <c r="P48" s="36"/>
      <c r="Q48" s="36"/>
      <c r="R48" s="36"/>
      <c r="S48" s="35"/>
      <c r="T48" s="215">
        <f t="shared" si="1"/>
        <v>0</v>
      </c>
      <c r="U48" s="215">
        <f t="shared" si="1"/>
        <v>0</v>
      </c>
      <c r="V48" s="216">
        <f t="shared" si="1"/>
        <v>0</v>
      </c>
      <c r="W48" s="75"/>
      <c r="X48" s="75"/>
      <c r="Y48" s="75"/>
      <c r="Z48" s="75"/>
      <c r="AA48" s="203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</row>
    <row r="49" spans="1:79" s="44" customFormat="1" ht="42" customHeight="1" hidden="1">
      <c r="A49" s="73" t="s">
        <v>61</v>
      </c>
      <c r="B49" s="33"/>
      <c r="C49" s="33"/>
      <c r="D49" s="33"/>
      <c r="E49" s="33"/>
      <c r="F49" s="33"/>
      <c r="G49" s="33"/>
      <c r="H49" s="33"/>
      <c r="I49" s="33"/>
      <c r="J49" s="19">
        <v>654</v>
      </c>
      <c r="K49" s="38">
        <v>1</v>
      </c>
      <c r="L49" s="38">
        <v>7</v>
      </c>
      <c r="M49" s="37"/>
      <c r="N49" s="34">
        <v>244</v>
      </c>
      <c r="O49" s="34"/>
      <c r="P49" s="36"/>
      <c r="Q49" s="36"/>
      <c r="R49" s="36"/>
      <c r="S49" s="35"/>
      <c r="T49" s="215">
        <v>0</v>
      </c>
      <c r="U49" s="215">
        <v>0</v>
      </c>
      <c r="V49" s="216">
        <v>0</v>
      </c>
      <c r="W49" s="75"/>
      <c r="X49" s="75"/>
      <c r="Y49" s="75"/>
      <c r="Z49" s="75"/>
      <c r="AA49" s="203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</row>
    <row r="50" spans="1:79" s="44" customFormat="1" ht="15" customHeight="1">
      <c r="A50" s="107" t="s">
        <v>101</v>
      </c>
      <c r="B50" s="33"/>
      <c r="C50" s="33"/>
      <c r="D50" s="33"/>
      <c r="E50" s="33"/>
      <c r="F50" s="33"/>
      <c r="G50" s="33"/>
      <c r="H50" s="33"/>
      <c r="I50" s="33"/>
      <c r="J50" s="19">
        <v>654</v>
      </c>
      <c r="K50" s="20">
        <v>1</v>
      </c>
      <c r="L50" s="20">
        <v>11</v>
      </c>
      <c r="M50" s="67" t="s">
        <v>2</v>
      </c>
      <c r="N50" s="19">
        <v>0</v>
      </c>
      <c r="O50" s="34"/>
      <c r="P50" s="36">
        <v>80000</v>
      </c>
      <c r="Q50" s="36"/>
      <c r="R50" s="36"/>
      <c r="S50" s="35"/>
      <c r="T50" s="215">
        <f>T51</f>
        <v>80</v>
      </c>
      <c r="U50" s="215">
        <f>U51</f>
        <v>80</v>
      </c>
      <c r="V50" s="216">
        <f>V51</f>
        <v>80</v>
      </c>
      <c r="W50" s="75"/>
      <c r="X50" s="75"/>
      <c r="Y50" s="75"/>
      <c r="Z50" s="75"/>
      <c r="AA50" s="203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</row>
    <row r="51" spans="1:79" s="44" customFormat="1" ht="42" customHeight="1">
      <c r="A51" s="122" t="s">
        <v>0</v>
      </c>
      <c r="B51" s="33"/>
      <c r="C51" s="33"/>
      <c r="D51" s="33"/>
      <c r="E51" s="33"/>
      <c r="F51" s="33"/>
      <c r="G51" s="33"/>
      <c r="H51" s="33"/>
      <c r="I51" s="33"/>
      <c r="J51" s="34">
        <v>654</v>
      </c>
      <c r="K51" s="38">
        <v>1</v>
      </c>
      <c r="L51" s="38">
        <v>11</v>
      </c>
      <c r="M51" s="67" t="s">
        <v>3</v>
      </c>
      <c r="N51" s="34">
        <v>0</v>
      </c>
      <c r="O51" s="34"/>
      <c r="P51" s="36">
        <f>P53</f>
        <v>80000</v>
      </c>
      <c r="Q51" s="36"/>
      <c r="R51" s="36"/>
      <c r="S51" s="35"/>
      <c r="T51" s="215">
        <f>T53</f>
        <v>80</v>
      </c>
      <c r="U51" s="215">
        <f>U53</f>
        <v>80</v>
      </c>
      <c r="V51" s="216">
        <f>V53</f>
        <v>80</v>
      </c>
      <c r="W51" s="75"/>
      <c r="X51" s="75"/>
      <c r="Y51" s="75"/>
      <c r="Z51" s="75"/>
      <c r="AA51" s="203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</row>
    <row r="52" spans="1:79" s="44" customFormat="1" ht="53.25" customHeight="1" hidden="1">
      <c r="A52" s="33"/>
      <c r="B52" s="33"/>
      <c r="C52" s="33"/>
      <c r="D52" s="33"/>
      <c r="E52" s="33"/>
      <c r="F52" s="33"/>
      <c r="G52" s="33"/>
      <c r="H52" s="33"/>
      <c r="I52" s="33"/>
      <c r="J52" s="19">
        <v>654</v>
      </c>
      <c r="K52" s="38"/>
      <c r="L52" s="38"/>
      <c r="M52" s="37"/>
      <c r="N52" s="34"/>
      <c r="O52" s="34"/>
      <c r="P52" s="36"/>
      <c r="Q52" s="36"/>
      <c r="R52" s="36"/>
      <c r="S52" s="35"/>
      <c r="T52" s="215"/>
      <c r="U52" s="215"/>
      <c r="V52" s="216"/>
      <c r="W52" s="75"/>
      <c r="X52" s="75"/>
      <c r="Y52" s="75"/>
      <c r="Z52" s="75"/>
      <c r="AA52" s="203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</row>
    <row r="53" spans="1:79" s="44" customFormat="1" ht="53.25" customHeight="1">
      <c r="A53" s="65" t="s">
        <v>1</v>
      </c>
      <c r="B53" s="33"/>
      <c r="C53" s="33"/>
      <c r="D53" s="33"/>
      <c r="E53" s="33"/>
      <c r="F53" s="33"/>
      <c r="G53" s="33"/>
      <c r="H53" s="33"/>
      <c r="I53" s="33"/>
      <c r="J53" s="19">
        <v>654</v>
      </c>
      <c r="K53" s="38">
        <v>1</v>
      </c>
      <c r="L53" s="38">
        <v>11</v>
      </c>
      <c r="M53" s="67" t="s">
        <v>3</v>
      </c>
      <c r="N53" s="34">
        <v>0</v>
      </c>
      <c r="O53" s="34"/>
      <c r="P53" s="36">
        <f>P54</f>
        <v>80000</v>
      </c>
      <c r="Q53" s="36"/>
      <c r="R53" s="36"/>
      <c r="S53" s="35"/>
      <c r="T53" s="215">
        <f>T54</f>
        <v>80</v>
      </c>
      <c r="U53" s="215">
        <f>U54</f>
        <v>80</v>
      </c>
      <c r="V53" s="216">
        <f>V54</f>
        <v>80</v>
      </c>
      <c r="W53" s="75"/>
      <c r="X53" s="75"/>
      <c r="Y53" s="75"/>
      <c r="Z53" s="75"/>
      <c r="AA53" s="203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</row>
    <row r="54" spans="1:79" s="44" customFormat="1" ht="15" customHeight="1">
      <c r="A54" s="156" t="s">
        <v>58</v>
      </c>
      <c r="B54" s="33"/>
      <c r="C54" s="33"/>
      <c r="D54" s="33"/>
      <c r="E54" s="33"/>
      <c r="F54" s="33"/>
      <c r="G54" s="33"/>
      <c r="H54" s="33"/>
      <c r="I54" s="33"/>
      <c r="J54" s="19">
        <v>654</v>
      </c>
      <c r="K54" s="38">
        <v>1</v>
      </c>
      <c r="L54" s="38">
        <v>11</v>
      </c>
      <c r="M54" s="67" t="s">
        <v>3</v>
      </c>
      <c r="N54" s="34">
        <v>870</v>
      </c>
      <c r="O54" s="34"/>
      <c r="P54" s="36">
        <v>80000</v>
      </c>
      <c r="Q54" s="36"/>
      <c r="R54" s="36"/>
      <c r="S54" s="35"/>
      <c r="T54" s="215">
        <v>80</v>
      </c>
      <c r="U54" s="215">
        <v>80</v>
      </c>
      <c r="V54" s="216">
        <v>80</v>
      </c>
      <c r="W54" s="75"/>
      <c r="X54" s="75"/>
      <c r="Y54" s="75"/>
      <c r="Z54" s="75"/>
      <c r="AA54" s="203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</row>
    <row r="55" spans="1:79" s="46" customFormat="1" ht="17.25" customHeight="1">
      <c r="A55" s="162" t="s">
        <v>102</v>
      </c>
      <c r="B55" s="18"/>
      <c r="C55" s="18"/>
      <c r="D55" s="18"/>
      <c r="E55" s="18"/>
      <c r="F55" s="18"/>
      <c r="G55" s="18"/>
      <c r="H55" s="18"/>
      <c r="I55" s="18"/>
      <c r="J55" s="19">
        <v>654</v>
      </c>
      <c r="K55" s="20">
        <v>1</v>
      </c>
      <c r="L55" s="20">
        <v>13</v>
      </c>
      <c r="M55" s="21" t="s">
        <v>91</v>
      </c>
      <c r="N55" s="19">
        <v>0</v>
      </c>
      <c r="O55" s="19"/>
      <c r="P55" s="23" t="e">
        <f>P57+#REF!+P60+P63</f>
        <v>#REF!</v>
      </c>
      <c r="Q55" s="23"/>
      <c r="R55" s="23"/>
      <c r="S55" s="22"/>
      <c r="T55" s="215">
        <f>T56+T57+T60+T63</f>
        <v>4771</v>
      </c>
      <c r="U55" s="215">
        <f>U56+U57+U60+U63</f>
        <v>5749.6</v>
      </c>
      <c r="V55" s="216">
        <f>V56+V57+V60+V63</f>
        <v>6906.6</v>
      </c>
      <c r="W55" s="104"/>
      <c r="X55" s="104"/>
      <c r="Y55" s="104"/>
      <c r="Z55" s="104"/>
      <c r="AA55" s="203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</row>
    <row r="56" spans="1:79" s="44" customFormat="1" ht="18.75" customHeight="1">
      <c r="A56" s="156" t="s">
        <v>117</v>
      </c>
      <c r="B56" s="33"/>
      <c r="C56" s="33"/>
      <c r="D56" s="33"/>
      <c r="E56" s="33"/>
      <c r="F56" s="33"/>
      <c r="G56" s="33"/>
      <c r="H56" s="33"/>
      <c r="I56" s="33"/>
      <c r="J56" s="19">
        <v>654</v>
      </c>
      <c r="K56" s="38">
        <v>1</v>
      </c>
      <c r="L56" s="38">
        <v>13</v>
      </c>
      <c r="M56" s="67" t="s">
        <v>4</v>
      </c>
      <c r="N56" s="34">
        <v>870</v>
      </c>
      <c r="O56" s="34"/>
      <c r="P56" s="36"/>
      <c r="Q56" s="36"/>
      <c r="R56" s="36"/>
      <c r="S56" s="35"/>
      <c r="T56" s="215">
        <v>0</v>
      </c>
      <c r="U56" s="215">
        <v>962.2</v>
      </c>
      <c r="V56" s="216">
        <v>2155.6</v>
      </c>
      <c r="W56" s="75"/>
      <c r="X56" s="75"/>
      <c r="Y56" s="75"/>
      <c r="Z56" s="75"/>
      <c r="AA56" s="203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</row>
    <row r="57" spans="1:79" s="44" customFormat="1" ht="4.5" customHeight="1" hidden="1">
      <c r="A57" s="109" t="s">
        <v>75</v>
      </c>
      <c r="B57" s="33"/>
      <c r="C57" s="33"/>
      <c r="D57" s="33"/>
      <c r="E57" s="33"/>
      <c r="F57" s="33"/>
      <c r="G57" s="33"/>
      <c r="H57" s="33"/>
      <c r="I57" s="33"/>
      <c r="J57" s="19">
        <v>654</v>
      </c>
      <c r="K57" s="38">
        <v>1</v>
      </c>
      <c r="L57" s="38">
        <v>13</v>
      </c>
      <c r="M57" s="37" t="s">
        <v>76</v>
      </c>
      <c r="N57" s="34"/>
      <c r="O57" s="19"/>
      <c r="P57" s="36">
        <f>P58</f>
        <v>50000</v>
      </c>
      <c r="Q57" s="36"/>
      <c r="R57" s="36"/>
      <c r="S57" s="22"/>
      <c r="T57" s="215">
        <f aca="true" t="shared" si="2" ref="T57:V58">T58</f>
        <v>0</v>
      </c>
      <c r="U57" s="215">
        <f t="shared" si="2"/>
        <v>0</v>
      </c>
      <c r="V57" s="216">
        <f t="shared" si="2"/>
        <v>0</v>
      </c>
      <c r="W57" s="75"/>
      <c r="X57" s="75"/>
      <c r="Y57" s="75"/>
      <c r="Z57" s="75"/>
      <c r="AA57" s="203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</row>
    <row r="58" spans="1:79" s="44" customFormat="1" ht="21" customHeight="1" hidden="1">
      <c r="A58" s="65" t="s">
        <v>73</v>
      </c>
      <c r="B58" s="18"/>
      <c r="C58" s="18"/>
      <c r="D58" s="18"/>
      <c r="E58" s="18"/>
      <c r="F58" s="18"/>
      <c r="G58" s="18"/>
      <c r="H58" s="18"/>
      <c r="I58" s="18"/>
      <c r="J58" s="19">
        <v>654</v>
      </c>
      <c r="K58" s="38">
        <v>1</v>
      </c>
      <c r="L58" s="38">
        <v>13</v>
      </c>
      <c r="M58" s="37" t="s">
        <v>72</v>
      </c>
      <c r="N58" s="34">
        <v>0</v>
      </c>
      <c r="O58" s="34"/>
      <c r="P58" s="36">
        <v>50000</v>
      </c>
      <c r="Q58" s="36"/>
      <c r="R58" s="36"/>
      <c r="S58" s="35"/>
      <c r="T58" s="215">
        <f t="shared" si="2"/>
        <v>0</v>
      </c>
      <c r="U58" s="215">
        <f t="shared" si="2"/>
        <v>0</v>
      </c>
      <c r="V58" s="216">
        <f t="shared" si="2"/>
        <v>0</v>
      </c>
      <c r="W58" s="75"/>
      <c r="X58" s="75"/>
      <c r="Y58" s="75"/>
      <c r="Z58" s="75"/>
      <c r="AA58" s="203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</row>
    <row r="59" spans="1:79" s="44" customFormat="1" ht="21" customHeight="1" hidden="1">
      <c r="A59" s="33" t="s">
        <v>69</v>
      </c>
      <c r="B59" s="33"/>
      <c r="C59" s="33"/>
      <c r="D59" s="33"/>
      <c r="E59" s="33"/>
      <c r="F59" s="33"/>
      <c r="G59" s="33"/>
      <c r="H59" s="33"/>
      <c r="I59" s="33"/>
      <c r="J59" s="19">
        <v>654</v>
      </c>
      <c r="K59" s="38">
        <v>1</v>
      </c>
      <c r="L59" s="38">
        <v>13</v>
      </c>
      <c r="M59" s="37" t="s">
        <v>72</v>
      </c>
      <c r="N59" s="34">
        <v>244</v>
      </c>
      <c r="O59" s="34"/>
      <c r="P59" s="36">
        <v>50000</v>
      </c>
      <c r="Q59" s="36"/>
      <c r="R59" s="36"/>
      <c r="S59" s="35"/>
      <c r="T59" s="215">
        <v>0</v>
      </c>
      <c r="U59" s="215">
        <v>0</v>
      </c>
      <c r="V59" s="216">
        <v>0</v>
      </c>
      <c r="W59" s="75"/>
      <c r="X59" s="75"/>
      <c r="Y59" s="75"/>
      <c r="Z59" s="75"/>
      <c r="AA59" s="203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</row>
    <row r="60" spans="1:79" s="44" customFormat="1" ht="31.5" customHeight="1" hidden="1">
      <c r="A60" s="109" t="s">
        <v>119</v>
      </c>
      <c r="B60" s="33"/>
      <c r="C60" s="33"/>
      <c r="D60" s="33"/>
      <c r="E60" s="33"/>
      <c r="F60" s="33"/>
      <c r="G60" s="33"/>
      <c r="H60" s="33"/>
      <c r="I60" s="33"/>
      <c r="J60" s="19">
        <v>654</v>
      </c>
      <c r="K60" s="38">
        <v>1</v>
      </c>
      <c r="L60" s="38">
        <v>13</v>
      </c>
      <c r="M60" s="37"/>
      <c r="N60" s="34">
        <v>0</v>
      </c>
      <c r="O60" s="34"/>
      <c r="P60" s="36">
        <f>P62</f>
        <v>140000</v>
      </c>
      <c r="Q60" s="36"/>
      <c r="R60" s="36"/>
      <c r="S60" s="35"/>
      <c r="T60" s="215">
        <f>T62</f>
        <v>0</v>
      </c>
      <c r="U60" s="215">
        <f>U62</f>
        <v>0</v>
      </c>
      <c r="V60" s="216">
        <f>V62</f>
        <v>0</v>
      </c>
      <c r="W60" s="75"/>
      <c r="X60" s="75"/>
      <c r="Y60" s="75"/>
      <c r="Z60" s="75"/>
      <c r="AA60" s="203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</row>
    <row r="61" spans="1:79" s="44" customFormat="1" ht="53.25" customHeight="1" hidden="1">
      <c r="A61" s="108" t="s">
        <v>126</v>
      </c>
      <c r="B61" s="33"/>
      <c r="C61" s="33"/>
      <c r="D61" s="33"/>
      <c r="E61" s="33"/>
      <c r="F61" s="33"/>
      <c r="G61" s="33"/>
      <c r="H61" s="33"/>
      <c r="I61" s="33"/>
      <c r="J61" s="19">
        <v>654</v>
      </c>
      <c r="K61" s="38">
        <v>1</v>
      </c>
      <c r="L61" s="38">
        <v>13</v>
      </c>
      <c r="M61" s="66"/>
      <c r="N61" s="34">
        <v>0</v>
      </c>
      <c r="O61" s="34"/>
      <c r="P61" s="36">
        <f>140000-100000+100000</f>
        <v>140000</v>
      </c>
      <c r="Q61" s="36"/>
      <c r="R61" s="36"/>
      <c r="S61" s="35"/>
      <c r="T61" s="215">
        <f>T62</f>
        <v>0</v>
      </c>
      <c r="U61" s="215">
        <f>U62</f>
        <v>0</v>
      </c>
      <c r="V61" s="216">
        <f>V62</f>
        <v>0</v>
      </c>
      <c r="W61" s="75"/>
      <c r="X61" s="75"/>
      <c r="Y61" s="75"/>
      <c r="Z61" s="75"/>
      <c r="AA61" s="203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</row>
    <row r="62" spans="1:79" s="44" customFormat="1" ht="33" customHeight="1" hidden="1">
      <c r="A62" s="156" t="s">
        <v>52</v>
      </c>
      <c r="B62" s="33"/>
      <c r="C62" s="33"/>
      <c r="D62" s="33"/>
      <c r="E62" s="33"/>
      <c r="F62" s="33"/>
      <c r="G62" s="33"/>
      <c r="H62" s="33"/>
      <c r="I62" s="33"/>
      <c r="J62" s="19">
        <v>654</v>
      </c>
      <c r="K62" s="38">
        <v>1</v>
      </c>
      <c r="L62" s="38">
        <v>13</v>
      </c>
      <c r="M62" s="66"/>
      <c r="N62" s="34">
        <v>122</v>
      </c>
      <c r="O62" s="34"/>
      <c r="P62" s="36">
        <f>140000-100000+100000</f>
        <v>140000</v>
      </c>
      <c r="Q62" s="36"/>
      <c r="R62" s="36"/>
      <c r="S62" s="35"/>
      <c r="T62" s="215"/>
      <c r="U62" s="215"/>
      <c r="V62" s="216"/>
      <c r="W62" s="75"/>
      <c r="X62" s="75"/>
      <c r="Y62" s="75"/>
      <c r="Z62" s="75"/>
      <c r="AA62" s="203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</row>
    <row r="63" spans="1:79" s="44" customFormat="1" ht="69.75" customHeight="1">
      <c r="A63" s="101" t="s">
        <v>5</v>
      </c>
      <c r="B63" s="33"/>
      <c r="C63" s="33"/>
      <c r="D63" s="33"/>
      <c r="E63" s="33"/>
      <c r="F63" s="33"/>
      <c r="G63" s="33"/>
      <c r="H63" s="33"/>
      <c r="I63" s="33"/>
      <c r="J63" s="34">
        <v>654</v>
      </c>
      <c r="K63" s="38">
        <v>1</v>
      </c>
      <c r="L63" s="38">
        <v>13</v>
      </c>
      <c r="M63" s="103" t="s">
        <v>6</v>
      </c>
      <c r="N63" s="34">
        <v>0</v>
      </c>
      <c r="O63" s="34"/>
      <c r="P63" s="36" t="e">
        <f>P65+P68+P67+P69+#REF!</f>
        <v>#REF!</v>
      </c>
      <c r="Q63" s="36"/>
      <c r="R63" s="36"/>
      <c r="S63" s="35"/>
      <c r="T63" s="215">
        <f>T64</f>
        <v>4771</v>
      </c>
      <c r="U63" s="215">
        <f>U64</f>
        <v>4787.400000000001</v>
      </c>
      <c r="V63" s="216">
        <f>V64</f>
        <v>4751</v>
      </c>
      <c r="W63" s="75"/>
      <c r="X63" s="75"/>
      <c r="Y63" s="75"/>
      <c r="Z63" s="75"/>
      <c r="AA63" s="203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</row>
    <row r="64" spans="1:79" s="44" customFormat="1" ht="81.75" customHeight="1">
      <c r="A64" s="145" t="s">
        <v>124</v>
      </c>
      <c r="B64" s="33"/>
      <c r="C64" s="33"/>
      <c r="D64" s="33"/>
      <c r="E64" s="33"/>
      <c r="F64" s="33"/>
      <c r="G64" s="33"/>
      <c r="H64" s="33"/>
      <c r="I64" s="33"/>
      <c r="J64" s="34">
        <v>654</v>
      </c>
      <c r="K64" s="38">
        <v>1</v>
      </c>
      <c r="L64" s="38">
        <v>13</v>
      </c>
      <c r="M64" s="103" t="s">
        <v>7</v>
      </c>
      <c r="N64" s="34"/>
      <c r="O64" s="34"/>
      <c r="P64" s="36">
        <f>P65+P67+P68+P69</f>
        <v>4464150</v>
      </c>
      <c r="Q64" s="36"/>
      <c r="R64" s="36"/>
      <c r="S64" s="35"/>
      <c r="T64" s="215">
        <f>T65+T66+T67+T68+T69+T70+T71+T72</f>
        <v>4771</v>
      </c>
      <c r="U64" s="215">
        <f>U65+U66+U67+U68+U69+U70+U71+U72</f>
        <v>4787.400000000001</v>
      </c>
      <c r="V64" s="216">
        <f>V65+V66+V67+V68+V69+V70+V71+V72</f>
        <v>4751</v>
      </c>
      <c r="W64" s="75"/>
      <c r="X64" s="75"/>
      <c r="Y64" s="75"/>
      <c r="Z64" s="75"/>
      <c r="AA64" s="204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</row>
    <row r="65" spans="1:79" s="44" customFormat="1" ht="21.75" customHeight="1">
      <c r="A65" s="73" t="s">
        <v>64</v>
      </c>
      <c r="B65" s="33"/>
      <c r="C65" s="33"/>
      <c r="D65" s="33"/>
      <c r="E65" s="33"/>
      <c r="F65" s="33"/>
      <c r="G65" s="33"/>
      <c r="H65" s="33"/>
      <c r="I65" s="33"/>
      <c r="J65" s="19">
        <v>654</v>
      </c>
      <c r="K65" s="38">
        <v>1</v>
      </c>
      <c r="L65" s="38">
        <v>13</v>
      </c>
      <c r="M65" s="103" t="s">
        <v>7</v>
      </c>
      <c r="N65" s="34">
        <v>111</v>
      </c>
      <c r="O65" s="34"/>
      <c r="P65" s="36">
        <v>3436150</v>
      </c>
      <c r="Q65" s="36"/>
      <c r="R65" s="86"/>
      <c r="S65" s="35"/>
      <c r="T65" s="215">
        <v>2981</v>
      </c>
      <c r="U65" s="215">
        <v>2981</v>
      </c>
      <c r="V65" s="216">
        <v>2981</v>
      </c>
      <c r="W65" s="229">
        <f>T65+T66</f>
        <v>3881.3</v>
      </c>
      <c r="X65" s="75"/>
      <c r="Y65" s="75"/>
      <c r="Z65" s="75"/>
      <c r="AA65" s="206"/>
      <c r="AB65" s="207"/>
      <c r="AC65" s="208"/>
      <c r="AD65" s="75"/>
      <c r="AE65" s="75"/>
      <c r="AF65" s="75"/>
      <c r="AG65" s="75"/>
      <c r="AH65" s="75"/>
      <c r="AI65" s="75"/>
      <c r="AJ65" s="75"/>
      <c r="AK65" s="75"/>
      <c r="AL65" s="75"/>
      <c r="AM65" s="208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</row>
    <row r="66" spans="1:79" s="44" customFormat="1" ht="53.25" customHeight="1">
      <c r="A66" s="65" t="s">
        <v>65</v>
      </c>
      <c r="B66" s="33"/>
      <c r="C66" s="33"/>
      <c r="D66" s="33"/>
      <c r="E66" s="33"/>
      <c r="F66" s="33"/>
      <c r="G66" s="33"/>
      <c r="H66" s="33"/>
      <c r="I66" s="33"/>
      <c r="J66" s="19">
        <v>654</v>
      </c>
      <c r="K66" s="38">
        <v>1</v>
      </c>
      <c r="L66" s="38">
        <v>13</v>
      </c>
      <c r="M66" s="103" t="s">
        <v>7</v>
      </c>
      <c r="N66" s="34">
        <v>119</v>
      </c>
      <c r="O66" s="34"/>
      <c r="P66" s="36"/>
      <c r="Q66" s="36"/>
      <c r="R66" s="86"/>
      <c r="S66" s="35"/>
      <c r="T66" s="215">
        <v>900.3</v>
      </c>
      <c r="U66" s="215">
        <v>900.3</v>
      </c>
      <c r="V66" s="215">
        <v>900.3</v>
      </c>
      <c r="W66" s="75"/>
      <c r="X66" s="75"/>
      <c r="Y66" s="75"/>
      <c r="Z66" s="75"/>
      <c r="AA66" s="206"/>
      <c r="AB66" s="20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</row>
    <row r="67" spans="1:79" s="44" customFormat="1" ht="45" customHeight="1">
      <c r="A67" s="73" t="s">
        <v>66</v>
      </c>
      <c r="B67" s="33"/>
      <c r="C67" s="33"/>
      <c r="D67" s="33"/>
      <c r="E67" s="33"/>
      <c r="F67" s="33"/>
      <c r="G67" s="33"/>
      <c r="H67" s="33"/>
      <c r="I67" s="33"/>
      <c r="J67" s="19">
        <v>654</v>
      </c>
      <c r="K67" s="38">
        <v>1</v>
      </c>
      <c r="L67" s="38">
        <v>13</v>
      </c>
      <c r="M67" s="103" t="s">
        <v>7</v>
      </c>
      <c r="N67" s="34">
        <v>112</v>
      </c>
      <c r="O67" s="34"/>
      <c r="P67" s="36">
        <v>50000</v>
      </c>
      <c r="Q67" s="36"/>
      <c r="R67" s="86"/>
      <c r="S67" s="35"/>
      <c r="T67" s="215">
        <v>25</v>
      </c>
      <c r="U67" s="215">
        <v>5</v>
      </c>
      <c r="V67" s="216">
        <v>5</v>
      </c>
      <c r="W67" s="75"/>
      <c r="X67" s="75"/>
      <c r="Y67" s="75"/>
      <c r="Z67" s="75"/>
      <c r="AA67" s="203"/>
      <c r="AB67" s="20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208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</row>
    <row r="68" spans="1:79" s="44" customFormat="1" ht="43.5" customHeight="1">
      <c r="A68" s="156" t="s">
        <v>60</v>
      </c>
      <c r="B68" s="33"/>
      <c r="C68" s="33"/>
      <c r="D68" s="33"/>
      <c r="E68" s="33"/>
      <c r="F68" s="33"/>
      <c r="G68" s="33"/>
      <c r="H68" s="33"/>
      <c r="I68" s="33"/>
      <c r="J68" s="19">
        <v>654</v>
      </c>
      <c r="K68" s="38">
        <v>1</v>
      </c>
      <c r="L68" s="38">
        <v>13</v>
      </c>
      <c r="M68" s="103" t="s">
        <v>7</v>
      </c>
      <c r="N68" s="34">
        <v>242</v>
      </c>
      <c r="O68" s="34"/>
      <c r="P68" s="36">
        <v>100000</v>
      </c>
      <c r="Q68" s="36"/>
      <c r="R68" s="36"/>
      <c r="S68" s="35"/>
      <c r="T68" s="215">
        <v>154.2</v>
      </c>
      <c r="U68" s="215">
        <v>122</v>
      </c>
      <c r="V68" s="216">
        <v>122</v>
      </c>
      <c r="W68" s="229">
        <f>T68+T69</f>
        <v>862.7</v>
      </c>
      <c r="X68" s="75"/>
      <c r="Y68" s="75"/>
      <c r="Z68" s="229">
        <f>T68+T69</f>
        <v>862.7</v>
      </c>
      <c r="AA68" s="203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</row>
    <row r="69" spans="1:79" s="44" customFormat="1" ht="45" customHeight="1">
      <c r="A69" s="156" t="s">
        <v>69</v>
      </c>
      <c r="B69" s="33"/>
      <c r="C69" s="33"/>
      <c r="D69" s="33"/>
      <c r="E69" s="33"/>
      <c r="F69" s="33"/>
      <c r="G69" s="33"/>
      <c r="H69" s="33"/>
      <c r="I69" s="33"/>
      <c r="J69" s="19">
        <v>654</v>
      </c>
      <c r="K69" s="38">
        <v>1</v>
      </c>
      <c r="L69" s="38">
        <v>13</v>
      </c>
      <c r="M69" s="103" t="s">
        <v>7</v>
      </c>
      <c r="N69" s="34">
        <v>244</v>
      </c>
      <c r="O69" s="34"/>
      <c r="P69" s="36">
        <v>878000</v>
      </c>
      <c r="Q69" s="36"/>
      <c r="R69" s="36"/>
      <c r="S69" s="35"/>
      <c r="T69" s="215">
        <v>708.5</v>
      </c>
      <c r="U69" s="215">
        <v>777.1</v>
      </c>
      <c r="V69" s="216">
        <v>740.7</v>
      </c>
      <c r="W69" s="75"/>
      <c r="X69" s="75"/>
      <c r="Y69" s="75"/>
      <c r="Z69" s="75"/>
      <c r="AA69" s="203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</row>
    <row r="70" spans="1:79" s="44" customFormat="1" ht="30" customHeight="1">
      <c r="A70" s="156" t="s">
        <v>74</v>
      </c>
      <c r="B70" s="33"/>
      <c r="C70" s="33"/>
      <c r="D70" s="33"/>
      <c r="E70" s="33"/>
      <c r="F70" s="33"/>
      <c r="G70" s="33"/>
      <c r="H70" s="33"/>
      <c r="I70" s="33"/>
      <c r="J70" s="19">
        <v>654</v>
      </c>
      <c r="K70" s="38">
        <v>1</v>
      </c>
      <c r="L70" s="38">
        <v>13</v>
      </c>
      <c r="M70" s="103" t="s">
        <v>7</v>
      </c>
      <c r="N70" s="34">
        <v>851</v>
      </c>
      <c r="O70" s="34"/>
      <c r="P70" s="40"/>
      <c r="Q70" s="40"/>
      <c r="R70" s="40"/>
      <c r="S70" s="35"/>
      <c r="T70" s="231">
        <v>1</v>
      </c>
      <c r="U70" s="215">
        <v>2</v>
      </c>
      <c r="V70" s="216">
        <v>2</v>
      </c>
      <c r="W70" s="75"/>
      <c r="X70" s="75"/>
      <c r="Y70" s="75"/>
      <c r="Z70" s="75"/>
      <c r="AA70" s="203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</row>
    <row r="71" spans="1:79" s="44" customFormat="1" ht="21.75" customHeight="1">
      <c r="A71" s="156" t="s">
        <v>168</v>
      </c>
      <c r="B71" s="33"/>
      <c r="C71" s="33"/>
      <c r="D71" s="33"/>
      <c r="E71" s="33"/>
      <c r="F71" s="33"/>
      <c r="G71" s="33"/>
      <c r="H71" s="33"/>
      <c r="I71" s="33"/>
      <c r="J71" s="19">
        <v>654</v>
      </c>
      <c r="K71" s="38">
        <v>1</v>
      </c>
      <c r="L71" s="38">
        <v>13</v>
      </c>
      <c r="M71" s="103" t="s">
        <v>7</v>
      </c>
      <c r="N71" s="34">
        <v>853</v>
      </c>
      <c r="O71" s="34"/>
      <c r="P71" s="40"/>
      <c r="Q71" s="40"/>
      <c r="R71" s="40"/>
      <c r="S71" s="35"/>
      <c r="T71" s="231">
        <v>1</v>
      </c>
      <c r="U71" s="215"/>
      <c r="V71" s="216"/>
      <c r="W71" s="75"/>
      <c r="X71" s="75"/>
      <c r="Y71" s="75"/>
      <c r="Z71" s="75"/>
      <c r="AA71" s="203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</row>
    <row r="72" spans="1:79" s="44" customFormat="1" ht="0.75" customHeight="1">
      <c r="A72" s="65"/>
      <c r="B72" s="33"/>
      <c r="C72" s="33"/>
      <c r="D72" s="33"/>
      <c r="E72" s="33"/>
      <c r="F72" s="33"/>
      <c r="G72" s="33"/>
      <c r="H72" s="33"/>
      <c r="I72" s="33"/>
      <c r="J72" s="19"/>
      <c r="K72" s="38"/>
      <c r="L72" s="38"/>
      <c r="M72" s="103"/>
      <c r="N72" s="34"/>
      <c r="O72" s="34"/>
      <c r="P72" s="40"/>
      <c r="Q72" s="40"/>
      <c r="R72" s="40"/>
      <c r="S72" s="35"/>
      <c r="T72" s="215"/>
      <c r="U72" s="215"/>
      <c r="V72" s="216"/>
      <c r="W72" s="75"/>
      <c r="X72" s="75"/>
      <c r="Y72" s="75"/>
      <c r="Z72" s="75"/>
      <c r="AA72" s="203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</row>
    <row r="73" spans="1:79" s="46" customFormat="1" ht="16.5" customHeight="1">
      <c r="A73" s="107" t="s">
        <v>62</v>
      </c>
      <c r="B73" s="18"/>
      <c r="C73" s="18"/>
      <c r="D73" s="18"/>
      <c r="E73" s="18"/>
      <c r="F73" s="18"/>
      <c r="G73" s="18"/>
      <c r="H73" s="18"/>
      <c r="I73" s="18"/>
      <c r="J73" s="19">
        <v>654</v>
      </c>
      <c r="K73" s="20">
        <v>2</v>
      </c>
      <c r="L73" s="20">
        <v>0</v>
      </c>
      <c r="M73" s="21" t="s">
        <v>91</v>
      </c>
      <c r="N73" s="19">
        <v>0</v>
      </c>
      <c r="O73" s="19"/>
      <c r="P73" s="23">
        <f>P76</f>
        <v>156000</v>
      </c>
      <c r="Q73" s="23"/>
      <c r="R73" s="23"/>
      <c r="S73" s="23"/>
      <c r="T73" s="215">
        <f>T76</f>
        <v>217.8</v>
      </c>
      <c r="U73" s="215">
        <f>U76</f>
        <v>215.10000000000002</v>
      </c>
      <c r="V73" s="216">
        <f>V76</f>
        <v>222.5</v>
      </c>
      <c r="W73" s="104"/>
      <c r="X73" s="104"/>
      <c r="Y73" s="104"/>
      <c r="Z73" s="104"/>
      <c r="AA73" s="203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</row>
    <row r="74" spans="1:79" s="44" customFormat="1" ht="26.25" customHeight="1">
      <c r="A74" s="73" t="s">
        <v>108</v>
      </c>
      <c r="B74" s="33"/>
      <c r="C74" s="33"/>
      <c r="D74" s="33"/>
      <c r="E74" s="33"/>
      <c r="F74" s="33"/>
      <c r="G74" s="33"/>
      <c r="H74" s="33"/>
      <c r="I74" s="33"/>
      <c r="J74" s="34">
        <v>654</v>
      </c>
      <c r="K74" s="38">
        <v>2</v>
      </c>
      <c r="L74" s="38">
        <v>3</v>
      </c>
      <c r="M74" s="21" t="s">
        <v>91</v>
      </c>
      <c r="N74" s="34">
        <v>0</v>
      </c>
      <c r="O74" s="34"/>
      <c r="P74" s="36">
        <f>P76</f>
        <v>156000</v>
      </c>
      <c r="Q74" s="36"/>
      <c r="R74" s="36"/>
      <c r="S74" s="36"/>
      <c r="T74" s="215">
        <f>T76</f>
        <v>217.8</v>
      </c>
      <c r="U74" s="215">
        <f>U76</f>
        <v>215.10000000000002</v>
      </c>
      <c r="V74" s="216">
        <f>V76</f>
        <v>222.5</v>
      </c>
      <c r="W74" s="75"/>
      <c r="X74" s="75"/>
      <c r="Y74" s="75"/>
      <c r="Z74" s="75"/>
      <c r="AA74" s="203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</row>
    <row r="75" spans="1:79" s="44" customFormat="1" ht="53.25" customHeight="1">
      <c r="A75" s="111" t="s">
        <v>9</v>
      </c>
      <c r="B75" s="33"/>
      <c r="C75" s="33"/>
      <c r="D75" s="33"/>
      <c r="E75" s="33"/>
      <c r="F75" s="33"/>
      <c r="G75" s="33"/>
      <c r="H75" s="33"/>
      <c r="I75" s="33"/>
      <c r="J75" s="34">
        <v>654</v>
      </c>
      <c r="K75" s="38">
        <v>2</v>
      </c>
      <c r="L75" s="38">
        <v>3</v>
      </c>
      <c r="M75" s="66" t="s">
        <v>76</v>
      </c>
      <c r="N75" s="34">
        <v>0</v>
      </c>
      <c r="O75" s="34"/>
      <c r="P75" s="36">
        <f>P76</f>
        <v>156000</v>
      </c>
      <c r="Q75" s="36"/>
      <c r="R75" s="36"/>
      <c r="S75" s="36"/>
      <c r="T75" s="215">
        <f>T76</f>
        <v>217.8</v>
      </c>
      <c r="U75" s="215">
        <f>U76</f>
        <v>215.10000000000002</v>
      </c>
      <c r="V75" s="216">
        <f>V76</f>
        <v>222.5</v>
      </c>
      <c r="W75" s="75"/>
      <c r="X75" s="75"/>
      <c r="Y75" s="75"/>
      <c r="Z75" s="75"/>
      <c r="AA75" s="203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</row>
    <row r="76" spans="1:79" s="44" customFormat="1" ht="152.25" customHeight="1">
      <c r="A76" s="102" t="s">
        <v>10</v>
      </c>
      <c r="B76" s="33"/>
      <c r="C76" s="33"/>
      <c r="D76" s="33"/>
      <c r="E76" s="33"/>
      <c r="F76" s="33"/>
      <c r="G76" s="33"/>
      <c r="H76" s="33"/>
      <c r="I76" s="33"/>
      <c r="J76" s="34">
        <v>654</v>
      </c>
      <c r="K76" s="38">
        <v>2</v>
      </c>
      <c r="L76" s="38">
        <v>3</v>
      </c>
      <c r="M76" s="97" t="s">
        <v>80</v>
      </c>
      <c r="N76" s="34">
        <v>0</v>
      </c>
      <c r="O76" s="34"/>
      <c r="P76" s="36">
        <f>P78</f>
        <v>156000</v>
      </c>
      <c r="Q76" s="36"/>
      <c r="R76" s="36"/>
      <c r="S76" s="36"/>
      <c r="T76" s="215">
        <f>T77+T78+T80+T79</f>
        <v>217.8</v>
      </c>
      <c r="U76" s="215">
        <f>U77+U78+U80+U79</f>
        <v>215.10000000000002</v>
      </c>
      <c r="V76" s="216">
        <f>V77+V78+V80+V79</f>
        <v>222.5</v>
      </c>
      <c r="W76" s="75"/>
      <c r="X76" s="75"/>
      <c r="Y76" s="75"/>
      <c r="Z76" s="75"/>
      <c r="AA76" s="203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</row>
    <row r="77" spans="1:79" s="44" customFormat="1" ht="32.25" customHeight="1">
      <c r="A77" s="73" t="s">
        <v>88</v>
      </c>
      <c r="B77" s="33"/>
      <c r="C77" s="33"/>
      <c r="D77" s="33"/>
      <c r="E77" s="33"/>
      <c r="F77" s="33"/>
      <c r="G77" s="33"/>
      <c r="H77" s="33"/>
      <c r="I77" s="33"/>
      <c r="J77" s="34">
        <v>654</v>
      </c>
      <c r="K77" s="38">
        <v>2</v>
      </c>
      <c r="L77" s="38">
        <v>3</v>
      </c>
      <c r="M77" s="97" t="s">
        <v>80</v>
      </c>
      <c r="N77" s="34">
        <v>121</v>
      </c>
      <c r="O77" s="34"/>
      <c r="P77" s="40"/>
      <c r="Q77" s="40"/>
      <c r="R77" s="40"/>
      <c r="S77" s="35"/>
      <c r="T77" s="215">
        <v>160</v>
      </c>
      <c r="U77" s="215">
        <v>160</v>
      </c>
      <c r="V77" s="216">
        <v>160</v>
      </c>
      <c r="W77" s="75"/>
      <c r="X77" s="75"/>
      <c r="Y77" s="75"/>
      <c r="Z77" s="75"/>
      <c r="AA77" s="203"/>
      <c r="AB77" s="203"/>
      <c r="AC77" s="203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</row>
    <row r="78" spans="1:79" s="44" customFormat="1" ht="53.25" customHeight="1">
      <c r="A78" s="65" t="s">
        <v>89</v>
      </c>
      <c r="B78" s="33"/>
      <c r="C78" s="33"/>
      <c r="D78" s="33"/>
      <c r="E78" s="33"/>
      <c r="F78" s="33"/>
      <c r="G78" s="33"/>
      <c r="H78" s="33"/>
      <c r="I78" s="33"/>
      <c r="J78" s="19">
        <v>654</v>
      </c>
      <c r="K78" s="38">
        <v>2</v>
      </c>
      <c r="L78" s="38">
        <v>3</v>
      </c>
      <c r="M78" s="97" t="s">
        <v>80</v>
      </c>
      <c r="N78" s="34">
        <v>129</v>
      </c>
      <c r="O78" s="34"/>
      <c r="P78" s="36">
        <v>156000</v>
      </c>
      <c r="Q78" s="36"/>
      <c r="R78" s="36"/>
      <c r="S78" s="36"/>
      <c r="T78" s="215">
        <v>48.3</v>
      </c>
      <c r="U78" s="215">
        <v>48.3</v>
      </c>
      <c r="V78" s="216">
        <v>48.3</v>
      </c>
      <c r="W78" s="205"/>
      <c r="X78" s="205"/>
      <c r="Y78" s="205"/>
      <c r="Z78" s="205"/>
      <c r="AA78" s="203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</row>
    <row r="79" spans="1:79" s="44" customFormat="1" ht="31.5" customHeight="1">
      <c r="A79" s="156" t="s">
        <v>52</v>
      </c>
      <c r="B79" s="33"/>
      <c r="C79" s="33"/>
      <c r="D79" s="33"/>
      <c r="E79" s="33"/>
      <c r="F79" s="33"/>
      <c r="G79" s="33"/>
      <c r="H79" s="33"/>
      <c r="I79" s="33"/>
      <c r="J79" s="19">
        <v>654</v>
      </c>
      <c r="K79" s="38">
        <v>2</v>
      </c>
      <c r="L79" s="38">
        <v>3</v>
      </c>
      <c r="M79" s="97" t="s">
        <v>141</v>
      </c>
      <c r="N79" s="34">
        <v>122</v>
      </c>
      <c r="O79" s="34"/>
      <c r="P79" s="36"/>
      <c r="Q79" s="36"/>
      <c r="R79" s="36"/>
      <c r="S79" s="36"/>
      <c r="T79" s="215">
        <v>7.5</v>
      </c>
      <c r="U79" s="215">
        <v>6.8</v>
      </c>
      <c r="V79" s="216">
        <v>14.2</v>
      </c>
      <c r="W79" s="205"/>
      <c r="X79" s="205"/>
      <c r="Y79" s="205"/>
      <c r="Z79" s="205"/>
      <c r="AA79" s="203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</row>
    <row r="80" spans="1:79" s="44" customFormat="1" ht="28.5" customHeight="1">
      <c r="A80" s="156" t="s">
        <v>47</v>
      </c>
      <c r="B80" s="33"/>
      <c r="C80" s="33"/>
      <c r="D80" s="33"/>
      <c r="E80" s="33"/>
      <c r="F80" s="33"/>
      <c r="G80" s="33"/>
      <c r="H80" s="33"/>
      <c r="I80" s="33"/>
      <c r="J80" s="19">
        <v>654</v>
      </c>
      <c r="K80" s="38">
        <v>2</v>
      </c>
      <c r="L80" s="38">
        <v>3</v>
      </c>
      <c r="M80" s="97" t="s">
        <v>140</v>
      </c>
      <c r="N80" s="34">
        <v>244</v>
      </c>
      <c r="O80" s="34"/>
      <c r="P80" s="40">
        <v>0</v>
      </c>
      <c r="Q80" s="40"/>
      <c r="R80" s="40"/>
      <c r="S80" s="35"/>
      <c r="T80" s="215">
        <v>2</v>
      </c>
      <c r="U80" s="215">
        <v>0</v>
      </c>
      <c r="V80" s="216">
        <v>0</v>
      </c>
      <c r="W80" s="75"/>
      <c r="X80" s="75"/>
      <c r="Y80" s="75"/>
      <c r="Z80" s="75"/>
      <c r="AA80" s="203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</row>
    <row r="81" spans="1:79" s="46" customFormat="1" ht="28.5" customHeight="1">
      <c r="A81" s="162" t="s">
        <v>103</v>
      </c>
      <c r="B81" s="18"/>
      <c r="C81" s="18"/>
      <c r="D81" s="18"/>
      <c r="E81" s="18"/>
      <c r="F81" s="18"/>
      <c r="G81" s="18"/>
      <c r="H81" s="18"/>
      <c r="I81" s="18"/>
      <c r="J81" s="19">
        <v>654</v>
      </c>
      <c r="K81" s="20">
        <v>3</v>
      </c>
      <c r="L81" s="20">
        <v>0</v>
      </c>
      <c r="M81" s="21" t="s">
        <v>91</v>
      </c>
      <c r="N81" s="19">
        <v>0</v>
      </c>
      <c r="O81" s="19"/>
      <c r="P81" s="23" t="e">
        <f>P82+P89+P99</f>
        <v>#REF!</v>
      </c>
      <c r="Q81" s="23"/>
      <c r="R81" s="23"/>
      <c r="S81" s="22"/>
      <c r="T81" s="215">
        <f>T82+T89+T99</f>
        <v>504.9</v>
      </c>
      <c r="U81" s="215">
        <f>U82+U89+U99</f>
        <v>424.9</v>
      </c>
      <c r="V81" s="216">
        <f>V82+V89+V99</f>
        <v>344.9</v>
      </c>
      <c r="W81" s="104"/>
      <c r="X81" s="104"/>
      <c r="Y81" s="104"/>
      <c r="Z81" s="104"/>
      <c r="AA81" s="203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</row>
    <row r="82" spans="1:79" s="44" customFormat="1" ht="15" customHeight="1">
      <c r="A82" s="73" t="s">
        <v>44</v>
      </c>
      <c r="B82" s="33"/>
      <c r="C82" s="33"/>
      <c r="D82" s="33"/>
      <c r="E82" s="33"/>
      <c r="F82" s="33"/>
      <c r="G82" s="33"/>
      <c r="H82" s="33"/>
      <c r="I82" s="33"/>
      <c r="J82" s="19">
        <v>654</v>
      </c>
      <c r="K82" s="38">
        <v>3</v>
      </c>
      <c r="L82" s="38">
        <v>4</v>
      </c>
      <c r="M82" s="37" t="s">
        <v>91</v>
      </c>
      <c r="N82" s="34">
        <v>0</v>
      </c>
      <c r="O82" s="34"/>
      <c r="P82" s="36">
        <f>P83</f>
        <v>16800</v>
      </c>
      <c r="Q82" s="36"/>
      <c r="R82" s="36"/>
      <c r="S82" s="35"/>
      <c r="T82" s="215">
        <f>T83+T86</f>
        <v>9.899999999999999</v>
      </c>
      <c r="U82" s="215">
        <f>U83+U86</f>
        <v>9.899999999999999</v>
      </c>
      <c r="V82" s="216">
        <f>V83+V86</f>
        <v>9.899999999999999</v>
      </c>
      <c r="W82" s="75"/>
      <c r="X82" s="75"/>
      <c r="Y82" s="75"/>
      <c r="Z82" s="75"/>
      <c r="AA82" s="203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</row>
    <row r="83" spans="1:79" s="44" customFormat="1" ht="53.25" customHeight="1">
      <c r="A83" s="111" t="s">
        <v>9</v>
      </c>
      <c r="B83" s="33"/>
      <c r="C83" s="33"/>
      <c r="D83" s="33"/>
      <c r="E83" s="33"/>
      <c r="F83" s="33"/>
      <c r="G83" s="33"/>
      <c r="H83" s="33"/>
      <c r="I83" s="33"/>
      <c r="J83" s="19">
        <v>654</v>
      </c>
      <c r="K83" s="38">
        <v>3</v>
      </c>
      <c r="L83" s="38">
        <v>4</v>
      </c>
      <c r="M83" s="66" t="s">
        <v>76</v>
      </c>
      <c r="N83" s="34">
        <v>0</v>
      </c>
      <c r="O83" s="34"/>
      <c r="P83" s="36">
        <f>P85</f>
        <v>16800</v>
      </c>
      <c r="Q83" s="36"/>
      <c r="R83" s="36"/>
      <c r="S83" s="35"/>
      <c r="T83" s="215">
        <f>T85</f>
        <v>2.8</v>
      </c>
      <c r="U83" s="215">
        <f>U85</f>
        <v>2.8</v>
      </c>
      <c r="V83" s="216">
        <f>V85</f>
        <v>2.8</v>
      </c>
      <c r="W83" s="75"/>
      <c r="X83" s="75"/>
      <c r="Y83" s="75"/>
      <c r="Z83" s="75"/>
      <c r="AA83" s="203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</row>
    <row r="84" spans="1:79" s="44" customFormat="1" ht="158.25" customHeight="1">
      <c r="A84" s="102" t="s">
        <v>11</v>
      </c>
      <c r="B84" s="33"/>
      <c r="C84" s="33"/>
      <c r="D84" s="33"/>
      <c r="E84" s="33"/>
      <c r="F84" s="33"/>
      <c r="G84" s="33"/>
      <c r="H84" s="33"/>
      <c r="I84" s="33"/>
      <c r="J84" s="19">
        <v>654</v>
      </c>
      <c r="K84" s="38">
        <v>3</v>
      </c>
      <c r="L84" s="38">
        <v>4</v>
      </c>
      <c r="M84" s="66" t="s">
        <v>81</v>
      </c>
      <c r="N84" s="34">
        <v>0</v>
      </c>
      <c r="O84" s="34"/>
      <c r="P84" s="36">
        <v>16800</v>
      </c>
      <c r="Q84" s="36"/>
      <c r="R84" s="36"/>
      <c r="S84" s="35"/>
      <c r="T84" s="215">
        <f>T85</f>
        <v>2.8</v>
      </c>
      <c r="U84" s="215">
        <f>U85</f>
        <v>2.8</v>
      </c>
      <c r="V84" s="216">
        <f>V85</f>
        <v>2.8</v>
      </c>
      <c r="W84" s="75"/>
      <c r="X84" s="75"/>
      <c r="Y84" s="75"/>
      <c r="Z84" s="75"/>
      <c r="AA84" s="203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</row>
    <row r="85" spans="1:79" s="44" customFormat="1" ht="41.25" customHeight="1">
      <c r="A85" s="156" t="s">
        <v>69</v>
      </c>
      <c r="B85" s="33"/>
      <c r="C85" s="33"/>
      <c r="D85" s="33"/>
      <c r="E85" s="33"/>
      <c r="F85" s="33"/>
      <c r="G85" s="33"/>
      <c r="H85" s="33"/>
      <c r="I85" s="33"/>
      <c r="J85" s="19">
        <v>654</v>
      </c>
      <c r="K85" s="38">
        <v>3</v>
      </c>
      <c r="L85" s="38">
        <v>4</v>
      </c>
      <c r="M85" s="66" t="s">
        <v>139</v>
      </c>
      <c r="N85" s="34">
        <v>244</v>
      </c>
      <c r="O85" s="34"/>
      <c r="P85" s="36">
        <v>16800</v>
      </c>
      <c r="Q85" s="36"/>
      <c r="R85" s="36"/>
      <c r="S85" s="35"/>
      <c r="T85" s="215">
        <v>2.8</v>
      </c>
      <c r="U85" s="215">
        <v>2.8</v>
      </c>
      <c r="V85" s="216">
        <v>2.8</v>
      </c>
      <c r="W85" s="75"/>
      <c r="X85" s="75"/>
      <c r="Y85" s="75"/>
      <c r="Z85" s="75"/>
      <c r="AA85" s="203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</row>
    <row r="86" spans="1:79" s="44" customFormat="1" ht="155.25" customHeight="1">
      <c r="A86" s="102" t="s">
        <v>12</v>
      </c>
      <c r="B86" s="33"/>
      <c r="C86" s="33"/>
      <c r="D86" s="33"/>
      <c r="E86" s="33"/>
      <c r="F86" s="33"/>
      <c r="G86" s="33"/>
      <c r="H86" s="33"/>
      <c r="I86" s="33"/>
      <c r="J86" s="19">
        <v>654</v>
      </c>
      <c r="K86" s="38">
        <v>3</v>
      </c>
      <c r="L86" s="38">
        <v>4</v>
      </c>
      <c r="M86" s="158" t="s">
        <v>125</v>
      </c>
      <c r="N86" s="34"/>
      <c r="O86" s="34"/>
      <c r="P86" s="36"/>
      <c r="Q86" s="36"/>
      <c r="R86" s="36"/>
      <c r="S86" s="35"/>
      <c r="T86" s="215">
        <f aca="true" t="shared" si="3" ref="T86:V87">T87</f>
        <v>7.1</v>
      </c>
      <c r="U86" s="215">
        <f t="shared" si="3"/>
        <v>7.1</v>
      </c>
      <c r="V86" s="216">
        <f t="shared" si="3"/>
        <v>7.1</v>
      </c>
      <c r="W86" s="75"/>
      <c r="X86" s="75"/>
      <c r="Y86" s="75"/>
      <c r="Z86" s="75"/>
      <c r="AA86" s="203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</row>
    <row r="87" spans="1:79" s="44" customFormat="1" ht="75.75" customHeight="1">
      <c r="A87" s="156" t="s">
        <v>69</v>
      </c>
      <c r="B87" s="33"/>
      <c r="C87" s="33"/>
      <c r="D87" s="33"/>
      <c r="E87" s="33"/>
      <c r="F87" s="33"/>
      <c r="G87" s="33"/>
      <c r="H87" s="33"/>
      <c r="I87" s="33"/>
      <c r="J87" s="19">
        <v>654</v>
      </c>
      <c r="K87" s="38">
        <v>3</v>
      </c>
      <c r="L87" s="38">
        <v>4</v>
      </c>
      <c r="M87" s="158" t="s">
        <v>125</v>
      </c>
      <c r="N87" s="34">
        <v>200</v>
      </c>
      <c r="O87" s="34"/>
      <c r="P87" s="36"/>
      <c r="Q87" s="36"/>
      <c r="R87" s="36"/>
      <c r="S87" s="35"/>
      <c r="T87" s="215">
        <f t="shared" si="3"/>
        <v>7.1</v>
      </c>
      <c r="U87" s="215">
        <f t="shared" si="3"/>
        <v>7.1</v>
      </c>
      <c r="V87" s="216">
        <f t="shared" si="3"/>
        <v>7.1</v>
      </c>
      <c r="W87" s="75"/>
      <c r="X87" s="75"/>
      <c r="Y87" s="75"/>
      <c r="Z87" s="75"/>
      <c r="AA87" s="203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</row>
    <row r="88" spans="1:79" s="44" customFormat="1" ht="159.75" customHeight="1">
      <c r="A88" s="102" t="s">
        <v>12</v>
      </c>
      <c r="B88" s="33"/>
      <c r="C88" s="33"/>
      <c r="D88" s="33"/>
      <c r="E88" s="33"/>
      <c r="F88" s="33"/>
      <c r="G88" s="33"/>
      <c r="H88" s="33"/>
      <c r="I88" s="33"/>
      <c r="J88" s="19">
        <v>654</v>
      </c>
      <c r="K88" s="38">
        <v>3</v>
      </c>
      <c r="L88" s="38">
        <v>4</v>
      </c>
      <c r="M88" s="158" t="s">
        <v>125</v>
      </c>
      <c r="N88" s="34">
        <v>244</v>
      </c>
      <c r="O88" s="34"/>
      <c r="P88" s="36"/>
      <c r="Q88" s="36"/>
      <c r="R88" s="36"/>
      <c r="S88" s="35"/>
      <c r="T88" s="215">
        <v>7.1</v>
      </c>
      <c r="U88" s="215">
        <v>7.1</v>
      </c>
      <c r="V88" s="215">
        <v>7.1</v>
      </c>
      <c r="W88" s="75"/>
      <c r="X88" s="75"/>
      <c r="Y88" s="75"/>
      <c r="Z88" s="75"/>
      <c r="AA88" s="203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</row>
    <row r="89" spans="1:79" s="46" customFormat="1" ht="53.25" customHeight="1">
      <c r="A89" s="200" t="s">
        <v>48</v>
      </c>
      <c r="B89" s="200"/>
      <c r="C89" s="245"/>
      <c r="D89" s="245"/>
      <c r="E89" s="245"/>
      <c r="F89" s="245"/>
      <c r="G89" s="245"/>
      <c r="H89" s="245"/>
      <c r="I89" s="245"/>
      <c r="J89" s="19">
        <v>654</v>
      </c>
      <c r="K89" s="148">
        <v>3</v>
      </c>
      <c r="L89" s="148">
        <v>9</v>
      </c>
      <c r="M89" s="21" t="s">
        <v>91</v>
      </c>
      <c r="N89" s="151">
        <v>0</v>
      </c>
      <c r="O89" s="19"/>
      <c r="P89" s="23" t="e">
        <f>P90+#REF!</f>
        <v>#REF!</v>
      </c>
      <c r="Q89" s="23"/>
      <c r="R89" s="23"/>
      <c r="S89" s="22"/>
      <c r="T89" s="215">
        <f>T93+T96</f>
        <v>460</v>
      </c>
      <c r="U89" s="215">
        <f>U93+U96</f>
        <v>380</v>
      </c>
      <c r="V89" s="216">
        <f>V93+V96</f>
        <v>300</v>
      </c>
      <c r="W89" s="104"/>
      <c r="X89" s="104"/>
      <c r="Y89" s="104"/>
      <c r="Z89" s="104"/>
      <c r="AA89" s="203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</row>
    <row r="90" spans="1:79" s="44" customFormat="1" ht="53.25" customHeight="1" hidden="1">
      <c r="A90" s="111" t="s">
        <v>82</v>
      </c>
      <c r="B90" s="115"/>
      <c r="C90" s="246"/>
      <c r="D90" s="246"/>
      <c r="E90" s="246"/>
      <c r="F90" s="246"/>
      <c r="G90" s="246"/>
      <c r="H90" s="246"/>
      <c r="I90" s="246"/>
      <c r="J90" s="19">
        <v>654</v>
      </c>
      <c r="K90" s="146">
        <v>3</v>
      </c>
      <c r="L90" s="146">
        <v>9</v>
      </c>
      <c r="M90" s="112" t="s">
        <v>84</v>
      </c>
      <c r="N90" s="147">
        <v>0</v>
      </c>
      <c r="O90" s="34"/>
      <c r="P90" s="36">
        <f>P92</f>
        <v>60000</v>
      </c>
      <c r="Q90" s="36"/>
      <c r="R90" s="36"/>
      <c r="S90" s="35"/>
      <c r="T90" s="215">
        <f>T92</f>
        <v>0</v>
      </c>
      <c r="U90" s="215">
        <f>U92</f>
        <v>0</v>
      </c>
      <c r="V90" s="216">
        <f>V92</f>
        <v>0</v>
      </c>
      <c r="W90" s="75"/>
      <c r="X90" s="75"/>
      <c r="Y90" s="75"/>
      <c r="Z90" s="75"/>
      <c r="AA90" s="203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</row>
    <row r="91" spans="1:79" s="44" customFormat="1" ht="53.25" customHeight="1" hidden="1">
      <c r="A91" s="65" t="s">
        <v>67</v>
      </c>
      <c r="B91" s="115"/>
      <c r="C91" s="246"/>
      <c r="D91" s="246"/>
      <c r="E91" s="246"/>
      <c r="F91" s="246"/>
      <c r="G91" s="246"/>
      <c r="H91" s="246"/>
      <c r="I91" s="246"/>
      <c r="J91" s="19">
        <v>654</v>
      </c>
      <c r="K91" s="146">
        <v>3</v>
      </c>
      <c r="L91" s="146">
        <v>9</v>
      </c>
      <c r="M91" s="103" t="s">
        <v>83</v>
      </c>
      <c r="N91" s="147">
        <v>0</v>
      </c>
      <c r="O91" s="34"/>
      <c r="P91" s="36">
        <f>P92</f>
        <v>60000</v>
      </c>
      <c r="Q91" s="36"/>
      <c r="R91" s="36"/>
      <c r="S91" s="35"/>
      <c r="T91" s="215">
        <f>T92</f>
        <v>0</v>
      </c>
      <c r="U91" s="215">
        <f>U92</f>
        <v>0</v>
      </c>
      <c r="V91" s="216">
        <f>V92</f>
        <v>0</v>
      </c>
      <c r="W91" s="75"/>
      <c r="X91" s="75"/>
      <c r="Y91" s="75"/>
      <c r="Z91" s="75"/>
      <c r="AA91" s="203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</row>
    <row r="92" spans="1:79" s="44" customFormat="1" ht="53.25" customHeight="1" hidden="1">
      <c r="A92" s="33" t="s">
        <v>69</v>
      </c>
      <c r="B92" s="115"/>
      <c r="C92" s="74"/>
      <c r="D92" s="74"/>
      <c r="E92" s="74"/>
      <c r="F92" s="74"/>
      <c r="G92" s="74"/>
      <c r="H92" s="74"/>
      <c r="I92" s="74"/>
      <c r="J92" s="19">
        <v>654</v>
      </c>
      <c r="K92" s="146">
        <v>3</v>
      </c>
      <c r="L92" s="146">
        <v>9</v>
      </c>
      <c r="M92" s="103" t="s">
        <v>83</v>
      </c>
      <c r="N92" s="147">
        <v>244</v>
      </c>
      <c r="O92" s="34"/>
      <c r="P92" s="36">
        <v>60000</v>
      </c>
      <c r="Q92" s="36"/>
      <c r="R92" s="36"/>
      <c r="S92" s="35"/>
      <c r="T92" s="215">
        <v>0</v>
      </c>
      <c r="U92" s="215">
        <v>0</v>
      </c>
      <c r="V92" s="216">
        <v>0</v>
      </c>
      <c r="W92" s="75"/>
      <c r="X92" s="75"/>
      <c r="Y92" s="75"/>
      <c r="Z92" s="75"/>
      <c r="AA92" s="203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</row>
    <row r="93" spans="1:79" s="44" customFormat="1" ht="53.25" customHeight="1">
      <c r="A93" s="101" t="s">
        <v>13</v>
      </c>
      <c r="B93" s="115"/>
      <c r="C93" s="246"/>
      <c r="D93" s="246"/>
      <c r="E93" s="246"/>
      <c r="F93" s="246"/>
      <c r="G93" s="246"/>
      <c r="H93" s="246"/>
      <c r="I93" s="246"/>
      <c r="J93" s="19">
        <v>654</v>
      </c>
      <c r="K93" s="146">
        <v>3</v>
      </c>
      <c r="L93" s="146">
        <v>9</v>
      </c>
      <c r="M93" s="98" t="s">
        <v>146</v>
      </c>
      <c r="N93" s="147">
        <v>0</v>
      </c>
      <c r="O93" s="34"/>
      <c r="P93" s="36">
        <v>20000</v>
      </c>
      <c r="Q93" s="36"/>
      <c r="R93" s="36"/>
      <c r="S93" s="35"/>
      <c r="T93" s="215">
        <f aca="true" t="shared" si="4" ref="T93:V94">T94</f>
        <v>400</v>
      </c>
      <c r="U93" s="215">
        <f t="shared" si="4"/>
        <v>350</v>
      </c>
      <c r="V93" s="216">
        <f t="shared" si="4"/>
        <v>300</v>
      </c>
      <c r="W93" s="75"/>
      <c r="X93" s="75"/>
      <c r="Y93" s="75"/>
      <c r="Z93" s="75"/>
      <c r="AA93" s="203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</row>
    <row r="94" spans="1:79" s="44" customFormat="1" ht="82.5" customHeight="1">
      <c r="A94" s="102" t="s">
        <v>18</v>
      </c>
      <c r="B94" s="115"/>
      <c r="C94" s="74"/>
      <c r="D94" s="74"/>
      <c r="E94" s="74"/>
      <c r="F94" s="74"/>
      <c r="G94" s="74"/>
      <c r="H94" s="74"/>
      <c r="I94" s="74"/>
      <c r="J94" s="19">
        <v>654</v>
      </c>
      <c r="K94" s="146">
        <v>3</v>
      </c>
      <c r="L94" s="146">
        <v>9</v>
      </c>
      <c r="M94" s="99" t="s">
        <v>158</v>
      </c>
      <c r="N94" s="147">
        <v>0</v>
      </c>
      <c r="O94" s="34"/>
      <c r="P94" s="36"/>
      <c r="Q94" s="36"/>
      <c r="R94" s="36"/>
      <c r="S94" s="35"/>
      <c r="T94" s="215">
        <f t="shared" si="4"/>
        <v>400</v>
      </c>
      <c r="U94" s="215">
        <f t="shared" si="4"/>
        <v>350</v>
      </c>
      <c r="V94" s="215">
        <f t="shared" si="4"/>
        <v>300</v>
      </c>
      <c r="W94" s="75"/>
      <c r="X94" s="75"/>
      <c r="Y94" s="75"/>
      <c r="Z94" s="75"/>
      <c r="AA94" s="203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</row>
    <row r="95" spans="1:79" s="44" customFormat="1" ht="36" customHeight="1">
      <c r="A95" s="156" t="s">
        <v>47</v>
      </c>
      <c r="B95" s="115"/>
      <c r="C95" s="74"/>
      <c r="D95" s="74"/>
      <c r="E95" s="74"/>
      <c r="F95" s="74"/>
      <c r="G95" s="74"/>
      <c r="H95" s="74"/>
      <c r="I95" s="74"/>
      <c r="J95" s="19">
        <v>654</v>
      </c>
      <c r="K95" s="146">
        <v>3</v>
      </c>
      <c r="L95" s="146">
        <v>9</v>
      </c>
      <c r="M95" s="99" t="s">
        <v>158</v>
      </c>
      <c r="N95" s="147">
        <v>244</v>
      </c>
      <c r="O95" s="34"/>
      <c r="P95" s="36">
        <v>20000</v>
      </c>
      <c r="Q95" s="36"/>
      <c r="R95" s="36"/>
      <c r="S95" s="35"/>
      <c r="T95" s="215">
        <v>400</v>
      </c>
      <c r="U95" s="215">
        <v>350</v>
      </c>
      <c r="V95" s="216">
        <v>300</v>
      </c>
      <c r="W95" s="75"/>
      <c r="X95" s="75"/>
      <c r="Y95" s="75"/>
      <c r="Z95" s="75"/>
      <c r="AA95" s="203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</row>
    <row r="96" spans="1:79" s="44" customFormat="1" ht="82.5" customHeight="1">
      <c r="A96" s="101" t="s">
        <v>129</v>
      </c>
      <c r="B96" s="115"/>
      <c r="C96" s="74"/>
      <c r="D96" s="74"/>
      <c r="E96" s="74"/>
      <c r="F96" s="74"/>
      <c r="G96" s="74"/>
      <c r="H96" s="74"/>
      <c r="I96" s="74"/>
      <c r="J96" s="19">
        <v>654</v>
      </c>
      <c r="K96" s="146">
        <v>3</v>
      </c>
      <c r="L96" s="146">
        <v>9</v>
      </c>
      <c r="M96" s="99" t="s">
        <v>138</v>
      </c>
      <c r="N96" s="147">
        <v>0</v>
      </c>
      <c r="O96" s="34"/>
      <c r="P96" s="36">
        <v>20000</v>
      </c>
      <c r="Q96" s="36"/>
      <c r="R96" s="36"/>
      <c r="S96" s="35"/>
      <c r="T96" s="215">
        <f aca="true" t="shared" si="5" ref="T96:V97">T97</f>
        <v>60</v>
      </c>
      <c r="U96" s="215">
        <f t="shared" si="5"/>
        <v>30</v>
      </c>
      <c r="V96" s="216">
        <f t="shared" si="5"/>
        <v>0</v>
      </c>
      <c r="W96" s="75"/>
      <c r="X96" s="75"/>
      <c r="Y96" s="75"/>
      <c r="Z96" s="75"/>
      <c r="AA96" s="203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</row>
    <row r="97" spans="1:79" s="44" customFormat="1" ht="82.5" customHeight="1">
      <c r="A97" s="73" t="s">
        <v>130</v>
      </c>
      <c r="B97" s="115"/>
      <c r="C97" s="74"/>
      <c r="D97" s="74"/>
      <c r="E97" s="74"/>
      <c r="F97" s="74"/>
      <c r="G97" s="74"/>
      <c r="H97" s="74"/>
      <c r="I97" s="74"/>
      <c r="J97" s="19">
        <v>654</v>
      </c>
      <c r="K97" s="146">
        <v>3</v>
      </c>
      <c r="L97" s="146">
        <v>9</v>
      </c>
      <c r="M97" s="99" t="s">
        <v>137</v>
      </c>
      <c r="N97" s="147">
        <v>0</v>
      </c>
      <c r="O97" s="34"/>
      <c r="P97" s="36"/>
      <c r="Q97" s="36"/>
      <c r="R97" s="36"/>
      <c r="S97" s="35"/>
      <c r="T97" s="215">
        <f t="shared" si="5"/>
        <v>60</v>
      </c>
      <c r="U97" s="215">
        <f t="shared" si="5"/>
        <v>30</v>
      </c>
      <c r="V97" s="216">
        <f t="shared" si="5"/>
        <v>0</v>
      </c>
      <c r="W97" s="75"/>
      <c r="X97" s="75"/>
      <c r="Y97" s="75"/>
      <c r="Z97" s="75"/>
      <c r="AA97" s="203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</row>
    <row r="98" spans="1:79" s="44" customFormat="1" ht="36" customHeight="1">
      <c r="A98" s="156" t="s">
        <v>69</v>
      </c>
      <c r="B98" s="115"/>
      <c r="C98" s="74"/>
      <c r="D98" s="74"/>
      <c r="E98" s="74"/>
      <c r="F98" s="74"/>
      <c r="G98" s="74"/>
      <c r="H98" s="74"/>
      <c r="I98" s="74"/>
      <c r="J98" s="19">
        <v>654</v>
      </c>
      <c r="K98" s="146">
        <v>3</v>
      </c>
      <c r="L98" s="146">
        <v>9</v>
      </c>
      <c r="M98" s="99" t="s">
        <v>137</v>
      </c>
      <c r="N98" s="147">
        <v>244</v>
      </c>
      <c r="O98" s="34"/>
      <c r="P98" s="36">
        <v>20000</v>
      </c>
      <c r="Q98" s="36"/>
      <c r="R98" s="36"/>
      <c r="S98" s="35"/>
      <c r="T98" s="215">
        <v>60</v>
      </c>
      <c r="U98" s="215">
        <v>30</v>
      </c>
      <c r="V98" s="216">
        <v>0</v>
      </c>
      <c r="W98" s="75"/>
      <c r="X98" s="75"/>
      <c r="Y98" s="75"/>
      <c r="Z98" s="75"/>
      <c r="AA98" s="203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</row>
    <row r="99" spans="1:79" s="44" customFormat="1" ht="43.5" customHeight="1">
      <c r="A99" s="161" t="s">
        <v>54</v>
      </c>
      <c r="B99" s="33"/>
      <c r="C99" s="33"/>
      <c r="D99" s="33"/>
      <c r="E99" s="33"/>
      <c r="F99" s="33"/>
      <c r="G99" s="33"/>
      <c r="H99" s="33"/>
      <c r="I99" s="33"/>
      <c r="J99" s="19">
        <v>654</v>
      </c>
      <c r="K99" s="38">
        <v>3</v>
      </c>
      <c r="L99" s="38">
        <v>14</v>
      </c>
      <c r="M99" s="37" t="s">
        <v>91</v>
      </c>
      <c r="N99" s="147">
        <v>0</v>
      </c>
      <c r="O99" s="34"/>
      <c r="P99" s="36">
        <f>P100</f>
        <v>5760</v>
      </c>
      <c r="Q99" s="36"/>
      <c r="R99" s="36"/>
      <c r="S99" s="35"/>
      <c r="T99" s="215">
        <f>T100+T106</f>
        <v>35</v>
      </c>
      <c r="U99" s="215">
        <f>U100+U106</f>
        <v>35</v>
      </c>
      <c r="V99" s="215">
        <f>V100+V106</f>
        <v>35</v>
      </c>
      <c r="W99" s="75"/>
      <c r="X99" s="75"/>
      <c r="Y99" s="75"/>
      <c r="Z99" s="75"/>
      <c r="AA99" s="203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</row>
    <row r="100" spans="1:79" s="44" customFormat="1" ht="53.25" customHeight="1">
      <c r="A100" s="93" t="s">
        <v>127</v>
      </c>
      <c r="B100" s="33"/>
      <c r="C100" s="33"/>
      <c r="D100" s="33"/>
      <c r="E100" s="33"/>
      <c r="F100" s="33"/>
      <c r="G100" s="33"/>
      <c r="H100" s="33"/>
      <c r="I100" s="33"/>
      <c r="J100" s="19">
        <v>654</v>
      </c>
      <c r="K100" s="146">
        <v>3</v>
      </c>
      <c r="L100" s="146">
        <v>14</v>
      </c>
      <c r="M100" s="68" t="s">
        <v>21</v>
      </c>
      <c r="N100" s="147">
        <v>0</v>
      </c>
      <c r="O100" s="34"/>
      <c r="P100" s="36">
        <v>5760</v>
      </c>
      <c r="Q100" s="36"/>
      <c r="R100" s="36"/>
      <c r="S100" s="35"/>
      <c r="T100" s="215">
        <f>T102+T104</f>
        <v>30</v>
      </c>
      <c r="U100" s="215">
        <f>U102+U104</f>
        <v>30</v>
      </c>
      <c r="V100" s="216">
        <f>V102+V104</f>
        <v>30</v>
      </c>
      <c r="W100" s="75"/>
      <c r="X100" s="75"/>
      <c r="Y100" s="75"/>
      <c r="Z100" s="75"/>
      <c r="AA100" s="203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</row>
    <row r="101" spans="1:79" s="44" customFormat="1" ht="251.25" customHeight="1">
      <c r="A101" s="102" t="s">
        <v>19</v>
      </c>
      <c r="B101" s="33"/>
      <c r="C101" s="33"/>
      <c r="D101" s="33"/>
      <c r="E101" s="33"/>
      <c r="F101" s="33"/>
      <c r="G101" s="33"/>
      <c r="H101" s="33"/>
      <c r="I101" s="33"/>
      <c r="J101" s="19">
        <v>654</v>
      </c>
      <c r="K101" s="146">
        <v>3</v>
      </c>
      <c r="L101" s="146">
        <v>14</v>
      </c>
      <c r="M101" s="68" t="s">
        <v>22</v>
      </c>
      <c r="N101" s="147">
        <v>0</v>
      </c>
      <c r="O101" s="34"/>
      <c r="P101" s="36">
        <v>4032</v>
      </c>
      <c r="Q101" s="36"/>
      <c r="R101" s="36"/>
      <c r="S101" s="35"/>
      <c r="T101" s="215">
        <f>T102</f>
        <v>15</v>
      </c>
      <c r="U101" s="215">
        <f>U102</f>
        <v>15</v>
      </c>
      <c r="V101" s="216">
        <f>V102</f>
        <v>15</v>
      </c>
      <c r="W101" s="75"/>
      <c r="X101" s="75"/>
      <c r="Y101" s="75"/>
      <c r="Z101" s="75"/>
      <c r="AA101" s="203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</row>
    <row r="102" spans="1:79" s="44" customFormat="1" ht="45" customHeight="1">
      <c r="A102" s="156" t="s">
        <v>69</v>
      </c>
      <c r="B102" s="33"/>
      <c r="C102" s="33"/>
      <c r="D102" s="33"/>
      <c r="E102" s="33"/>
      <c r="F102" s="33"/>
      <c r="G102" s="33"/>
      <c r="H102" s="33"/>
      <c r="I102" s="33"/>
      <c r="J102" s="19">
        <v>654</v>
      </c>
      <c r="K102" s="146">
        <v>3</v>
      </c>
      <c r="L102" s="146">
        <v>14</v>
      </c>
      <c r="M102" s="68" t="s">
        <v>22</v>
      </c>
      <c r="N102" s="147">
        <v>244</v>
      </c>
      <c r="O102" s="34"/>
      <c r="P102" s="36">
        <v>4032</v>
      </c>
      <c r="Q102" s="36"/>
      <c r="R102" s="36"/>
      <c r="S102" s="35"/>
      <c r="T102" s="215">
        <v>15</v>
      </c>
      <c r="U102" s="215">
        <v>15</v>
      </c>
      <c r="V102" s="216">
        <v>15</v>
      </c>
      <c r="W102" s="75"/>
      <c r="X102" s="75"/>
      <c r="Y102" s="75"/>
      <c r="Z102" s="75"/>
      <c r="AA102" s="203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</row>
    <row r="103" spans="1:79" s="44" customFormat="1" ht="45" customHeight="1" hidden="1">
      <c r="A103" s="156"/>
      <c r="B103" s="33"/>
      <c r="C103" s="33"/>
      <c r="D103" s="33"/>
      <c r="E103" s="33"/>
      <c r="F103" s="33"/>
      <c r="G103" s="33"/>
      <c r="H103" s="33"/>
      <c r="I103" s="33"/>
      <c r="J103" s="19"/>
      <c r="K103" s="146"/>
      <c r="L103" s="146"/>
      <c r="M103" s="68"/>
      <c r="N103" s="147"/>
      <c r="O103" s="34"/>
      <c r="P103" s="36"/>
      <c r="Q103" s="36"/>
      <c r="R103" s="36"/>
      <c r="S103" s="35"/>
      <c r="T103" s="215"/>
      <c r="U103" s="215"/>
      <c r="V103" s="216"/>
      <c r="W103" s="75"/>
      <c r="X103" s="75"/>
      <c r="Y103" s="75"/>
      <c r="Z103" s="75"/>
      <c r="AA103" s="203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</row>
    <row r="104" spans="1:79" s="44" customFormat="1" ht="144.75" customHeight="1">
      <c r="A104" s="102" t="s">
        <v>20</v>
      </c>
      <c r="B104" s="33"/>
      <c r="C104" s="33"/>
      <c r="D104" s="33"/>
      <c r="E104" s="33"/>
      <c r="F104" s="33"/>
      <c r="G104" s="33"/>
      <c r="H104" s="33"/>
      <c r="I104" s="33"/>
      <c r="J104" s="19">
        <v>654</v>
      </c>
      <c r="K104" s="146">
        <v>3</v>
      </c>
      <c r="L104" s="146">
        <v>14</v>
      </c>
      <c r="M104" s="68" t="s">
        <v>25</v>
      </c>
      <c r="N104" s="147">
        <v>0</v>
      </c>
      <c r="O104" s="34"/>
      <c r="P104" s="36">
        <v>1728</v>
      </c>
      <c r="Q104" s="36"/>
      <c r="R104" s="36"/>
      <c r="S104" s="35"/>
      <c r="T104" s="215">
        <f>T105</f>
        <v>15</v>
      </c>
      <c r="U104" s="215">
        <f>U105</f>
        <v>15</v>
      </c>
      <c r="V104" s="215">
        <f>V105</f>
        <v>15</v>
      </c>
      <c r="W104" s="75"/>
      <c r="X104" s="75"/>
      <c r="Y104" s="75"/>
      <c r="Z104" s="75"/>
      <c r="AA104" s="203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</row>
    <row r="105" spans="1:79" s="44" customFormat="1" ht="45" customHeight="1">
      <c r="A105" s="156" t="s">
        <v>69</v>
      </c>
      <c r="B105" s="33"/>
      <c r="C105" s="33"/>
      <c r="D105" s="33"/>
      <c r="E105" s="33"/>
      <c r="F105" s="33"/>
      <c r="G105" s="33"/>
      <c r="H105" s="33"/>
      <c r="I105" s="33"/>
      <c r="J105" s="19">
        <v>654</v>
      </c>
      <c r="K105" s="146">
        <v>3</v>
      </c>
      <c r="L105" s="146">
        <v>14</v>
      </c>
      <c r="M105" s="68" t="s">
        <v>25</v>
      </c>
      <c r="N105" s="147">
        <v>244</v>
      </c>
      <c r="O105" s="34"/>
      <c r="P105" s="36">
        <v>1728</v>
      </c>
      <c r="Q105" s="36"/>
      <c r="R105" s="36"/>
      <c r="S105" s="35"/>
      <c r="T105" s="215">
        <v>15</v>
      </c>
      <c r="U105" s="215">
        <v>15</v>
      </c>
      <c r="V105" s="216">
        <v>15</v>
      </c>
      <c r="W105" s="75"/>
      <c r="X105" s="75"/>
      <c r="Y105" s="75"/>
      <c r="Z105" s="75"/>
      <c r="AA105" s="203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</row>
    <row r="106" spans="1:79" s="44" customFormat="1" ht="65.25" customHeight="1">
      <c r="A106" s="202" t="s">
        <v>17</v>
      </c>
      <c r="B106" s="33"/>
      <c r="C106" s="33"/>
      <c r="D106" s="33"/>
      <c r="E106" s="33"/>
      <c r="F106" s="33"/>
      <c r="G106" s="33"/>
      <c r="H106" s="33"/>
      <c r="I106" s="33"/>
      <c r="J106" s="19">
        <v>654</v>
      </c>
      <c r="K106" s="146">
        <v>3</v>
      </c>
      <c r="L106" s="146">
        <v>14</v>
      </c>
      <c r="M106" s="98" t="s">
        <v>14</v>
      </c>
      <c r="N106" s="34">
        <v>0</v>
      </c>
      <c r="O106" s="34"/>
      <c r="P106" s="36"/>
      <c r="Q106" s="36"/>
      <c r="R106" s="36"/>
      <c r="S106" s="35"/>
      <c r="T106" s="215">
        <f>T109</f>
        <v>5</v>
      </c>
      <c r="U106" s="215">
        <f>U109</f>
        <v>5</v>
      </c>
      <c r="V106" s="215">
        <f>V109</f>
        <v>5</v>
      </c>
      <c r="W106" s="75"/>
      <c r="X106" s="75"/>
      <c r="Y106" s="75"/>
      <c r="Z106" s="75"/>
      <c r="AA106" s="203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</row>
    <row r="107" spans="1:79" s="44" customFormat="1" ht="53.25" customHeight="1">
      <c r="A107" s="102" t="s">
        <v>16</v>
      </c>
      <c r="B107" s="33"/>
      <c r="C107" s="33"/>
      <c r="D107" s="33"/>
      <c r="E107" s="33"/>
      <c r="F107" s="33"/>
      <c r="G107" s="33"/>
      <c r="H107" s="33"/>
      <c r="I107" s="33"/>
      <c r="J107" s="19">
        <v>654</v>
      </c>
      <c r="K107" s="146">
        <v>3</v>
      </c>
      <c r="L107" s="146">
        <v>14</v>
      </c>
      <c r="M107" s="100" t="s">
        <v>159</v>
      </c>
      <c r="N107" s="34">
        <v>0</v>
      </c>
      <c r="O107" s="34"/>
      <c r="P107" s="36"/>
      <c r="Q107" s="36"/>
      <c r="R107" s="36"/>
      <c r="S107" s="35"/>
      <c r="T107" s="215">
        <f aca="true" t="shared" si="6" ref="T107:V108">T108</f>
        <v>5</v>
      </c>
      <c r="U107" s="215">
        <f t="shared" si="6"/>
        <v>5</v>
      </c>
      <c r="V107" s="215">
        <f t="shared" si="6"/>
        <v>5</v>
      </c>
      <c r="W107" s="75"/>
      <c r="X107" s="75"/>
      <c r="Y107" s="75"/>
      <c r="Z107" s="75"/>
      <c r="AA107" s="203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</row>
    <row r="108" spans="1:79" s="44" customFormat="1" ht="49.5" customHeight="1">
      <c r="A108" s="119" t="s">
        <v>122</v>
      </c>
      <c r="B108" s="33"/>
      <c r="C108" s="33"/>
      <c r="D108" s="33"/>
      <c r="E108" s="33"/>
      <c r="F108" s="33"/>
      <c r="G108" s="33"/>
      <c r="H108" s="33"/>
      <c r="I108" s="33"/>
      <c r="J108" s="19">
        <v>654</v>
      </c>
      <c r="K108" s="146">
        <v>3</v>
      </c>
      <c r="L108" s="146">
        <v>14</v>
      </c>
      <c r="M108" s="100" t="s">
        <v>159</v>
      </c>
      <c r="N108" s="34">
        <v>0</v>
      </c>
      <c r="O108" s="34"/>
      <c r="P108" s="36"/>
      <c r="Q108" s="36"/>
      <c r="R108" s="36"/>
      <c r="S108" s="35"/>
      <c r="T108" s="215">
        <f t="shared" si="6"/>
        <v>5</v>
      </c>
      <c r="U108" s="215">
        <f t="shared" si="6"/>
        <v>5</v>
      </c>
      <c r="V108" s="215">
        <f t="shared" si="6"/>
        <v>5</v>
      </c>
      <c r="W108" s="75"/>
      <c r="X108" s="75"/>
      <c r="Y108" s="75"/>
      <c r="Z108" s="75"/>
      <c r="AA108" s="203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</row>
    <row r="109" spans="1:79" s="44" customFormat="1" ht="42.75" customHeight="1">
      <c r="A109" s="119" t="s">
        <v>61</v>
      </c>
      <c r="B109" s="33"/>
      <c r="C109" s="33"/>
      <c r="D109" s="33"/>
      <c r="E109" s="33"/>
      <c r="F109" s="33"/>
      <c r="G109" s="33"/>
      <c r="H109" s="33"/>
      <c r="I109" s="33"/>
      <c r="J109" s="19">
        <v>654</v>
      </c>
      <c r="K109" s="146">
        <v>3</v>
      </c>
      <c r="L109" s="146">
        <v>14</v>
      </c>
      <c r="M109" s="100" t="s">
        <v>15</v>
      </c>
      <c r="N109" s="34">
        <v>244</v>
      </c>
      <c r="O109" s="34"/>
      <c r="P109" s="36"/>
      <c r="Q109" s="36"/>
      <c r="R109" s="36"/>
      <c r="S109" s="35"/>
      <c r="T109" s="215">
        <v>5</v>
      </c>
      <c r="U109" s="215">
        <v>5</v>
      </c>
      <c r="V109" s="215">
        <v>5</v>
      </c>
      <c r="W109" s="75"/>
      <c r="X109" s="75"/>
      <c r="Y109" s="75"/>
      <c r="Z109" s="75"/>
      <c r="AA109" s="203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</row>
    <row r="110" spans="1:79" s="44" customFormat="1" ht="45" customHeight="1" hidden="1">
      <c r="A110" s="156"/>
      <c r="B110" s="33"/>
      <c r="C110" s="33"/>
      <c r="D110" s="33"/>
      <c r="E110" s="33"/>
      <c r="F110" s="33"/>
      <c r="G110" s="33"/>
      <c r="H110" s="33"/>
      <c r="I110" s="33"/>
      <c r="J110" s="19"/>
      <c r="K110" s="146"/>
      <c r="L110" s="146"/>
      <c r="M110" s="68"/>
      <c r="N110" s="147"/>
      <c r="O110" s="34"/>
      <c r="P110" s="36"/>
      <c r="Q110" s="36"/>
      <c r="R110" s="36"/>
      <c r="S110" s="35"/>
      <c r="T110" s="215"/>
      <c r="U110" s="215"/>
      <c r="V110" s="216"/>
      <c r="W110" s="75"/>
      <c r="X110" s="75"/>
      <c r="Y110" s="75"/>
      <c r="Z110" s="75"/>
      <c r="AA110" s="203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</row>
    <row r="111" spans="1:79" s="46" customFormat="1" ht="19.5" customHeight="1">
      <c r="A111" s="162" t="s">
        <v>104</v>
      </c>
      <c r="B111" s="18"/>
      <c r="C111" s="18"/>
      <c r="D111" s="18"/>
      <c r="E111" s="18"/>
      <c r="F111" s="18"/>
      <c r="G111" s="18"/>
      <c r="H111" s="18"/>
      <c r="I111" s="18"/>
      <c r="J111" s="19">
        <v>654</v>
      </c>
      <c r="K111" s="20">
        <v>4</v>
      </c>
      <c r="L111" s="20">
        <v>0</v>
      </c>
      <c r="M111" s="21" t="s">
        <v>91</v>
      </c>
      <c r="N111" s="19">
        <v>0</v>
      </c>
      <c r="O111" s="19"/>
      <c r="P111" s="23" t="e">
        <f>P116+P121+P112</f>
        <v>#REF!</v>
      </c>
      <c r="Q111" s="23"/>
      <c r="R111" s="23"/>
      <c r="S111" s="22"/>
      <c r="T111" s="215">
        <f>T116+T112+T121</f>
        <v>4051.6</v>
      </c>
      <c r="U111" s="215">
        <f>U116+U121+U112</f>
        <v>3952.1</v>
      </c>
      <c r="V111" s="216">
        <f>V116+V121+V112</f>
        <v>4120.1</v>
      </c>
      <c r="W111" s="104"/>
      <c r="X111" s="104"/>
      <c r="Y111" s="104"/>
      <c r="Z111" s="104"/>
      <c r="AA111" s="203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</row>
    <row r="112" spans="1:79" s="44" customFormat="1" ht="18" customHeight="1">
      <c r="A112" s="163" t="s">
        <v>57</v>
      </c>
      <c r="B112" s="33"/>
      <c r="C112" s="33"/>
      <c r="D112" s="33"/>
      <c r="E112" s="33"/>
      <c r="F112" s="33"/>
      <c r="G112" s="33"/>
      <c r="H112" s="33"/>
      <c r="I112" s="33"/>
      <c r="J112" s="19">
        <v>654</v>
      </c>
      <c r="K112" s="146">
        <v>4</v>
      </c>
      <c r="L112" s="146">
        <v>9</v>
      </c>
      <c r="M112" s="21" t="s">
        <v>91</v>
      </c>
      <c r="N112" s="147">
        <v>0</v>
      </c>
      <c r="O112" s="34"/>
      <c r="P112" s="36" t="e">
        <f>P113+#REF!</f>
        <v>#REF!</v>
      </c>
      <c r="Q112" s="36"/>
      <c r="R112" s="36"/>
      <c r="S112" s="35"/>
      <c r="T112" s="215">
        <f aca="true" t="shared" si="7" ref="T112:V114">T113</f>
        <v>3197.4</v>
      </c>
      <c r="U112" s="215">
        <f t="shared" si="7"/>
        <v>3357</v>
      </c>
      <c r="V112" s="216">
        <f t="shared" si="7"/>
        <v>3525</v>
      </c>
      <c r="W112" s="75"/>
      <c r="X112" s="75"/>
      <c r="Y112" s="75"/>
      <c r="Z112" s="75"/>
      <c r="AA112" s="203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</row>
    <row r="113" spans="1:79" s="44" customFormat="1" ht="42.75" customHeight="1">
      <c r="A113" s="157" t="s">
        <v>23</v>
      </c>
      <c r="B113" s="33"/>
      <c r="C113" s="33"/>
      <c r="D113" s="33"/>
      <c r="E113" s="33"/>
      <c r="F113" s="33"/>
      <c r="G113" s="33"/>
      <c r="H113" s="33"/>
      <c r="I113" s="33"/>
      <c r="J113" s="19">
        <v>654</v>
      </c>
      <c r="K113" s="38">
        <v>4</v>
      </c>
      <c r="L113" s="38">
        <v>9</v>
      </c>
      <c r="M113" s="68" t="s">
        <v>26</v>
      </c>
      <c r="N113" s="34">
        <v>0</v>
      </c>
      <c r="O113" s="34"/>
      <c r="P113" s="36">
        <f>1357900+9300</f>
        <v>1367200</v>
      </c>
      <c r="Q113" s="36"/>
      <c r="R113" s="36"/>
      <c r="S113" s="35"/>
      <c r="T113" s="215">
        <f t="shared" si="7"/>
        <v>3197.4</v>
      </c>
      <c r="U113" s="215">
        <f t="shared" si="7"/>
        <v>3357</v>
      </c>
      <c r="V113" s="216">
        <f t="shared" si="7"/>
        <v>3525</v>
      </c>
      <c r="W113" s="75"/>
      <c r="X113" s="75"/>
      <c r="Y113" s="75"/>
      <c r="Z113" s="75"/>
      <c r="AA113" s="209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</row>
    <row r="114" spans="1:79" s="44" customFormat="1" ht="53.25" customHeight="1">
      <c r="A114" s="73" t="s">
        <v>24</v>
      </c>
      <c r="B114" s="33"/>
      <c r="C114" s="33"/>
      <c r="D114" s="33"/>
      <c r="E114" s="33"/>
      <c r="F114" s="33"/>
      <c r="G114" s="33"/>
      <c r="H114" s="33"/>
      <c r="I114" s="33"/>
      <c r="J114" s="19">
        <v>654</v>
      </c>
      <c r="K114" s="38">
        <v>4</v>
      </c>
      <c r="L114" s="38">
        <v>9</v>
      </c>
      <c r="M114" s="68" t="s">
        <v>27</v>
      </c>
      <c r="N114" s="34">
        <v>0</v>
      </c>
      <c r="O114" s="34"/>
      <c r="P114" s="36">
        <f>P115</f>
        <v>1367200</v>
      </c>
      <c r="Q114" s="36"/>
      <c r="R114" s="36"/>
      <c r="S114" s="35"/>
      <c r="T114" s="215">
        <f t="shared" si="7"/>
        <v>3197.4</v>
      </c>
      <c r="U114" s="215">
        <f t="shared" si="7"/>
        <v>3357</v>
      </c>
      <c r="V114" s="216">
        <f t="shared" si="7"/>
        <v>3525</v>
      </c>
      <c r="W114" s="75"/>
      <c r="X114" s="75"/>
      <c r="Y114" s="75"/>
      <c r="Z114" s="75"/>
      <c r="AA114" s="203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</row>
    <row r="115" spans="1:79" s="44" customFormat="1" ht="41.25" customHeight="1">
      <c r="A115" s="156" t="s">
        <v>69</v>
      </c>
      <c r="B115" s="33"/>
      <c r="C115" s="33"/>
      <c r="D115" s="33"/>
      <c r="E115" s="33"/>
      <c r="F115" s="33"/>
      <c r="G115" s="33"/>
      <c r="H115" s="33"/>
      <c r="I115" s="33"/>
      <c r="J115" s="19">
        <v>654</v>
      </c>
      <c r="K115" s="38">
        <v>4</v>
      </c>
      <c r="L115" s="38">
        <v>9</v>
      </c>
      <c r="M115" s="68" t="s">
        <v>27</v>
      </c>
      <c r="N115" s="34">
        <v>244</v>
      </c>
      <c r="O115" s="34"/>
      <c r="P115" s="36">
        <v>1367200</v>
      </c>
      <c r="Q115" s="36"/>
      <c r="R115" s="36"/>
      <c r="S115" s="35"/>
      <c r="T115" s="215">
        <v>3197.4</v>
      </c>
      <c r="U115" s="215">
        <v>3357</v>
      </c>
      <c r="V115" s="216">
        <v>3525</v>
      </c>
      <c r="W115" s="75"/>
      <c r="X115" s="75"/>
      <c r="Y115" s="75"/>
      <c r="Z115" s="75"/>
      <c r="AA115" s="203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</row>
    <row r="116" spans="1:79" s="44" customFormat="1" ht="15" customHeight="1">
      <c r="A116" s="161" t="s">
        <v>110</v>
      </c>
      <c r="B116" s="33"/>
      <c r="C116" s="33"/>
      <c r="D116" s="33"/>
      <c r="E116" s="33"/>
      <c r="F116" s="33"/>
      <c r="G116" s="33"/>
      <c r="H116" s="33"/>
      <c r="I116" s="33"/>
      <c r="J116" s="34">
        <v>654</v>
      </c>
      <c r="K116" s="146">
        <v>4</v>
      </c>
      <c r="L116" s="146">
        <v>10</v>
      </c>
      <c r="M116" s="37" t="s">
        <v>91</v>
      </c>
      <c r="N116" s="147">
        <v>0</v>
      </c>
      <c r="O116" s="34"/>
      <c r="P116" s="36">
        <f>P117</f>
        <v>295000</v>
      </c>
      <c r="Q116" s="36"/>
      <c r="R116" s="36"/>
      <c r="S116" s="35"/>
      <c r="T116" s="215">
        <f>T117</f>
        <v>595.1</v>
      </c>
      <c r="U116" s="215">
        <f>U117</f>
        <v>595.1</v>
      </c>
      <c r="V116" s="216">
        <f>V117</f>
        <v>595.1</v>
      </c>
      <c r="W116" s="75"/>
      <c r="X116" s="75"/>
      <c r="Y116" s="75"/>
      <c r="Z116" s="75"/>
      <c r="AA116" s="203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</row>
    <row r="117" spans="1:79" s="44" customFormat="1" ht="53.25" customHeight="1">
      <c r="A117" s="101" t="s">
        <v>28</v>
      </c>
      <c r="B117" s="33"/>
      <c r="C117" s="33"/>
      <c r="D117" s="33"/>
      <c r="E117" s="33"/>
      <c r="F117" s="33"/>
      <c r="G117" s="33"/>
      <c r="H117" s="33"/>
      <c r="I117" s="33"/>
      <c r="J117" s="19">
        <v>654</v>
      </c>
      <c r="K117" s="146">
        <v>4</v>
      </c>
      <c r="L117" s="146">
        <v>10</v>
      </c>
      <c r="M117" s="112" t="s">
        <v>30</v>
      </c>
      <c r="N117" s="147">
        <v>0</v>
      </c>
      <c r="O117" s="34"/>
      <c r="P117" s="36">
        <f>P119+P120</f>
        <v>295000</v>
      </c>
      <c r="Q117" s="36"/>
      <c r="R117" s="36"/>
      <c r="S117" s="35"/>
      <c r="T117" s="215">
        <f>T119+T120</f>
        <v>595.1</v>
      </c>
      <c r="U117" s="215">
        <f>U119+U120</f>
        <v>595.1</v>
      </c>
      <c r="V117" s="216">
        <f>V119+V120</f>
        <v>595.1</v>
      </c>
      <c r="W117" s="75"/>
      <c r="X117" s="75"/>
      <c r="Y117" s="75"/>
      <c r="Z117" s="75"/>
      <c r="AA117" s="203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</row>
    <row r="118" spans="1:79" s="44" customFormat="1" ht="65.25" customHeight="1">
      <c r="A118" s="65" t="s">
        <v>29</v>
      </c>
      <c r="B118" s="33"/>
      <c r="C118" s="33"/>
      <c r="D118" s="33"/>
      <c r="E118" s="33"/>
      <c r="F118" s="33"/>
      <c r="G118" s="33"/>
      <c r="H118" s="33"/>
      <c r="I118" s="33"/>
      <c r="J118" s="19">
        <v>654</v>
      </c>
      <c r="K118" s="146">
        <v>4</v>
      </c>
      <c r="L118" s="146">
        <v>10</v>
      </c>
      <c r="M118" s="68" t="s">
        <v>31</v>
      </c>
      <c r="N118" s="147">
        <v>0</v>
      </c>
      <c r="O118" s="34"/>
      <c r="P118" s="36">
        <f>P119+P120</f>
        <v>295000</v>
      </c>
      <c r="Q118" s="36"/>
      <c r="R118" s="36"/>
      <c r="S118" s="35"/>
      <c r="T118" s="215">
        <f>T119+T120</f>
        <v>595.1</v>
      </c>
      <c r="U118" s="215">
        <f>U119+U120</f>
        <v>595.1</v>
      </c>
      <c r="V118" s="216">
        <f>V119+V120</f>
        <v>595.1</v>
      </c>
      <c r="W118" s="75"/>
      <c r="X118" s="75"/>
      <c r="Y118" s="75"/>
      <c r="Z118" s="75"/>
      <c r="AA118" s="203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</row>
    <row r="119" spans="1:79" s="44" customFormat="1" ht="45" customHeight="1">
      <c r="A119" s="156" t="s">
        <v>60</v>
      </c>
      <c r="B119" s="33"/>
      <c r="C119" s="33"/>
      <c r="D119" s="33"/>
      <c r="E119" s="33"/>
      <c r="F119" s="33"/>
      <c r="G119" s="33"/>
      <c r="H119" s="33"/>
      <c r="I119" s="33"/>
      <c r="J119" s="19">
        <v>654</v>
      </c>
      <c r="K119" s="146">
        <v>4</v>
      </c>
      <c r="L119" s="146">
        <v>10</v>
      </c>
      <c r="M119" s="68" t="s">
        <v>31</v>
      </c>
      <c r="N119" s="147">
        <v>242</v>
      </c>
      <c r="O119" s="34"/>
      <c r="P119" s="36">
        <v>180000</v>
      </c>
      <c r="Q119" s="36"/>
      <c r="R119" s="36"/>
      <c r="S119" s="35"/>
      <c r="T119" s="215">
        <v>247.6</v>
      </c>
      <c r="U119" s="215">
        <v>247.6</v>
      </c>
      <c r="V119" s="215">
        <v>247.6</v>
      </c>
      <c r="W119" s="75"/>
      <c r="X119" s="75"/>
      <c r="Y119" s="75"/>
      <c r="Z119" s="75"/>
      <c r="AA119" s="203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</row>
    <row r="120" spans="1:79" s="44" customFormat="1" ht="53.25" customHeight="1">
      <c r="A120" s="73" t="s">
        <v>90</v>
      </c>
      <c r="B120" s="33"/>
      <c r="C120" s="33"/>
      <c r="D120" s="33"/>
      <c r="E120" s="33"/>
      <c r="F120" s="33"/>
      <c r="G120" s="33"/>
      <c r="H120" s="33"/>
      <c r="I120" s="33"/>
      <c r="J120" s="19">
        <v>654</v>
      </c>
      <c r="K120" s="146">
        <v>4</v>
      </c>
      <c r="L120" s="146">
        <v>10</v>
      </c>
      <c r="M120" s="68" t="s">
        <v>31</v>
      </c>
      <c r="N120" s="147">
        <v>810</v>
      </c>
      <c r="O120" s="34"/>
      <c r="P120" s="36">
        <v>115000</v>
      </c>
      <c r="Q120" s="36"/>
      <c r="R120" s="36"/>
      <c r="S120" s="35"/>
      <c r="T120" s="215">
        <v>347.5</v>
      </c>
      <c r="U120" s="215">
        <v>347.5</v>
      </c>
      <c r="V120" s="215">
        <v>347.5</v>
      </c>
      <c r="W120" s="75"/>
      <c r="X120" s="75"/>
      <c r="Y120" s="75"/>
      <c r="Z120" s="75"/>
      <c r="AA120" s="203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</row>
    <row r="121" spans="1:79" s="44" customFormat="1" ht="36" customHeight="1">
      <c r="A121" s="161" t="s">
        <v>43</v>
      </c>
      <c r="B121" s="33"/>
      <c r="C121" s="33"/>
      <c r="D121" s="33"/>
      <c r="E121" s="33"/>
      <c r="F121" s="33"/>
      <c r="G121" s="33"/>
      <c r="H121" s="33"/>
      <c r="I121" s="33"/>
      <c r="J121" s="19">
        <v>654</v>
      </c>
      <c r="K121" s="148">
        <v>4</v>
      </c>
      <c r="L121" s="148">
        <v>12</v>
      </c>
      <c r="M121" s="21" t="s">
        <v>91</v>
      </c>
      <c r="N121" s="151">
        <v>0</v>
      </c>
      <c r="O121" s="34"/>
      <c r="P121" s="36" t="e">
        <f>P122</f>
        <v>#REF!</v>
      </c>
      <c r="Q121" s="36"/>
      <c r="R121" s="36"/>
      <c r="S121" s="35"/>
      <c r="T121" s="215">
        <f aca="true" t="shared" si="8" ref="T121:V122">T122</f>
        <v>259.1</v>
      </c>
      <c r="U121" s="215">
        <f t="shared" si="8"/>
        <v>0</v>
      </c>
      <c r="V121" s="216">
        <f t="shared" si="8"/>
        <v>0</v>
      </c>
      <c r="W121" s="206"/>
      <c r="X121" s="206"/>
      <c r="Y121" s="206"/>
      <c r="Z121" s="206"/>
      <c r="AA121" s="203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</row>
    <row r="122" spans="1:79" s="44" customFormat="1" ht="67.5" customHeight="1">
      <c r="A122" s="73" t="s">
        <v>32</v>
      </c>
      <c r="B122" s="33"/>
      <c r="C122" s="33"/>
      <c r="D122" s="33"/>
      <c r="E122" s="33"/>
      <c r="F122" s="33"/>
      <c r="G122" s="33"/>
      <c r="H122" s="33"/>
      <c r="I122" s="33"/>
      <c r="J122" s="34">
        <v>654</v>
      </c>
      <c r="K122" s="146">
        <v>4</v>
      </c>
      <c r="L122" s="146">
        <v>12</v>
      </c>
      <c r="M122" s="69" t="s">
        <v>169</v>
      </c>
      <c r="N122" s="147">
        <v>0</v>
      </c>
      <c r="O122" s="34"/>
      <c r="P122" s="36" t="e">
        <f>#REF!</f>
        <v>#REF!</v>
      </c>
      <c r="Q122" s="36"/>
      <c r="R122" s="36"/>
      <c r="S122" s="35"/>
      <c r="T122" s="215">
        <f t="shared" si="8"/>
        <v>259.1</v>
      </c>
      <c r="U122" s="215">
        <f t="shared" si="8"/>
        <v>0</v>
      </c>
      <c r="V122" s="216">
        <f t="shared" si="8"/>
        <v>0</v>
      </c>
      <c r="W122" s="75"/>
      <c r="X122" s="75"/>
      <c r="Y122" s="75"/>
      <c r="Z122" s="75"/>
      <c r="AA122" s="203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</row>
    <row r="123" spans="1:79" s="44" customFormat="1" ht="27" customHeight="1">
      <c r="A123" s="240" t="s">
        <v>173</v>
      </c>
      <c r="B123" s="33"/>
      <c r="C123" s="33"/>
      <c r="D123" s="33"/>
      <c r="E123" s="33"/>
      <c r="F123" s="33"/>
      <c r="G123" s="33"/>
      <c r="H123" s="33"/>
      <c r="I123" s="33"/>
      <c r="J123" s="19">
        <v>654</v>
      </c>
      <c r="K123" s="146">
        <v>4</v>
      </c>
      <c r="L123" s="146">
        <v>12</v>
      </c>
      <c r="M123" s="69" t="s">
        <v>169</v>
      </c>
      <c r="N123" s="147">
        <v>500</v>
      </c>
      <c r="O123" s="34"/>
      <c r="P123" s="36"/>
      <c r="Q123" s="36"/>
      <c r="R123" s="36"/>
      <c r="S123" s="35"/>
      <c r="T123" s="215">
        <f>T124</f>
        <v>259.1</v>
      </c>
      <c r="U123" s="215"/>
      <c r="V123" s="216"/>
      <c r="W123" s="75"/>
      <c r="X123" s="75"/>
      <c r="Y123" s="75"/>
      <c r="Z123" s="75"/>
      <c r="AA123" s="203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</row>
    <row r="124" spans="1:79" s="44" customFormat="1" ht="27" customHeight="1">
      <c r="A124" s="163" t="s">
        <v>51</v>
      </c>
      <c r="B124" s="33"/>
      <c r="C124" s="33"/>
      <c r="D124" s="33"/>
      <c r="E124" s="33"/>
      <c r="F124" s="33"/>
      <c r="G124" s="33"/>
      <c r="H124" s="33"/>
      <c r="I124" s="33"/>
      <c r="J124" s="19">
        <v>654</v>
      </c>
      <c r="K124" s="146">
        <v>4</v>
      </c>
      <c r="L124" s="146">
        <v>12</v>
      </c>
      <c r="M124" s="69" t="s">
        <v>169</v>
      </c>
      <c r="N124" s="147">
        <v>540</v>
      </c>
      <c r="O124" s="34"/>
      <c r="P124" s="36"/>
      <c r="Q124" s="36"/>
      <c r="R124" s="36"/>
      <c r="S124" s="35"/>
      <c r="T124" s="215">
        <v>259.1</v>
      </c>
      <c r="U124" s="215"/>
      <c r="V124" s="216"/>
      <c r="W124" s="75"/>
      <c r="X124" s="75"/>
      <c r="Y124" s="75"/>
      <c r="Z124" s="75"/>
      <c r="AA124" s="203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</row>
    <row r="125" spans="1:79" s="46" customFormat="1" ht="19.5" customHeight="1">
      <c r="A125" s="162" t="s">
        <v>105</v>
      </c>
      <c r="B125" s="18"/>
      <c r="C125" s="18"/>
      <c r="D125" s="18"/>
      <c r="E125" s="18"/>
      <c r="F125" s="18"/>
      <c r="G125" s="18"/>
      <c r="H125" s="18"/>
      <c r="I125" s="18"/>
      <c r="J125" s="19">
        <v>654</v>
      </c>
      <c r="K125" s="20">
        <v>5</v>
      </c>
      <c r="L125" s="20">
        <v>0</v>
      </c>
      <c r="M125" s="21" t="s">
        <v>91</v>
      </c>
      <c r="N125" s="19">
        <v>0</v>
      </c>
      <c r="O125" s="19"/>
      <c r="P125" s="23" t="e">
        <f>P126+P146+P135</f>
        <v>#REF!</v>
      </c>
      <c r="Q125" s="23"/>
      <c r="R125" s="23"/>
      <c r="S125" s="22"/>
      <c r="T125" s="215">
        <f>T126+T146+T135</f>
        <v>41233.5</v>
      </c>
      <c r="U125" s="215">
        <f>U126+U146+U135</f>
        <v>10987.3</v>
      </c>
      <c r="V125" s="215">
        <f>V126+V146+V135</f>
        <v>15118.9</v>
      </c>
      <c r="W125" s="104"/>
      <c r="X125" s="104"/>
      <c r="Y125" s="104"/>
      <c r="Z125" s="104"/>
      <c r="AA125" s="203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</row>
    <row r="126" spans="1:79" s="46" customFormat="1" ht="21.75" customHeight="1">
      <c r="A126" s="164" t="s">
        <v>40</v>
      </c>
      <c r="B126" s="18"/>
      <c r="C126" s="18"/>
      <c r="D126" s="18"/>
      <c r="E126" s="18"/>
      <c r="F126" s="18"/>
      <c r="G126" s="18"/>
      <c r="H126" s="18"/>
      <c r="I126" s="18"/>
      <c r="J126" s="19">
        <v>654</v>
      </c>
      <c r="K126" s="148">
        <v>5</v>
      </c>
      <c r="L126" s="148">
        <v>1</v>
      </c>
      <c r="M126" s="37" t="s">
        <v>91</v>
      </c>
      <c r="N126" s="147">
        <v>0</v>
      </c>
      <c r="O126" s="19"/>
      <c r="P126" s="36">
        <f>P132+P134</f>
        <v>2774300</v>
      </c>
      <c r="Q126" s="36"/>
      <c r="R126" s="36"/>
      <c r="S126" s="22"/>
      <c r="T126" s="215">
        <f>T132+T133+T128</f>
        <v>21826.800000000003</v>
      </c>
      <c r="U126" s="215">
        <f>U132+U133+U128</f>
        <v>3818.2</v>
      </c>
      <c r="V126" s="216">
        <f>V132+V133+V128</f>
        <v>3918.9</v>
      </c>
      <c r="W126" s="104"/>
      <c r="X126" s="104"/>
      <c r="Y126" s="104"/>
      <c r="Z126" s="104"/>
      <c r="AA126" s="203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</row>
    <row r="127" spans="1:79" s="46" customFormat="1" ht="72" customHeight="1">
      <c r="A127" s="73" t="s">
        <v>32</v>
      </c>
      <c r="B127" s="18"/>
      <c r="C127" s="18"/>
      <c r="D127" s="18"/>
      <c r="E127" s="18"/>
      <c r="F127" s="18"/>
      <c r="G127" s="18"/>
      <c r="H127" s="18"/>
      <c r="I127" s="18"/>
      <c r="J127" s="19">
        <v>654</v>
      </c>
      <c r="K127" s="146">
        <v>5</v>
      </c>
      <c r="L127" s="146">
        <v>1</v>
      </c>
      <c r="M127" s="68" t="s">
        <v>169</v>
      </c>
      <c r="N127" s="147"/>
      <c r="O127" s="19"/>
      <c r="P127" s="36"/>
      <c r="Q127" s="36"/>
      <c r="R127" s="36"/>
      <c r="S127" s="22"/>
      <c r="T127" s="215">
        <f>T128</f>
        <v>17495.9</v>
      </c>
      <c r="U127" s="215"/>
      <c r="V127" s="216"/>
      <c r="W127" s="104"/>
      <c r="X127" s="104"/>
      <c r="Y127" s="104"/>
      <c r="Z127" s="104"/>
      <c r="AA127" s="203"/>
      <c r="AB127" s="238">
        <f>T127+T124+T143</f>
        <v>35878.4</v>
      </c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</row>
    <row r="128" spans="1:79" s="46" customFormat="1" ht="96" customHeight="1">
      <c r="A128" s="240" t="s">
        <v>173</v>
      </c>
      <c r="B128" s="18"/>
      <c r="C128" s="18"/>
      <c r="D128" s="18"/>
      <c r="E128" s="18"/>
      <c r="F128" s="18"/>
      <c r="G128" s="18"/>
      <c r="H128" s="18"/>
      <c r="I128" s="18"/>
      <c r="J128" s="19">
        <v>654</v>
      </c>
      <c r="K128" s="146">
        <v>5</v>
      </c>
      <c r="L128" s="146">
        <v>1</v>
      </c>
      <c r="M128" s="68" t="s">
        <v>169</v>
      </c>
      <c r="N128" s="116">
        <v>500</v>
      </c>
      <c r="O128" s="19"/>
      <c r="P128" s="36"/>
      <c r="Q128" s="36"/>
      <c r="R128" s="36"/>
      <c r="S128" s="22"/>
      <c r="T128" s="215">
        <f>T129</f>
        <v>17495.9</v>
      </c>
      <c r="U128" s="215">
        <f>U129</f>
        <v>0</v>
      </c>
      <c r="V128" s="216">
        <f>V129</f>
        <v>0</v>
      </c>
      <c r="W128" s="104"/>
      <c r="X128" s="104"/>
      <c r="Y128" s="104"/>
      <c r="Z128" s="104"/>
      <c r="AA128" s="203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</row>
    <row r="129" spans="1:79" s="46" customFormat="1" ht="35.25" customHeight="1">
      <c r="A129" s="163" t="s">
        <v>51</v>
      </c>
      <c r="B129" s="18"/>
      <c r="C129" s="18"/>
      <c r="D129" s="18"/>
      <c r="E129" s="18"/>
      <c r="F129" s="18"/>
      <c r="G129" s="18"/>
      <c r="H129" s="18"/>
      <c r="I129" s="18"/>
      <c r="J129" s="19">
        <v>654</v>
      </c>
      <c r="K129" s="146">
        <v>5</v>
      </c>
      <c r="L129" s="146">
        <v>1</v>
      </c>
      <c r="M129" s="68" t="s">
        <v>169</v>
      </c>
      <c r="N129" s="116">
        <v>540</v>
      </c>
      <c r="O129" s="19"/>
      <c r="P129" s="36"/>
      <c r="Q129" s="36"/>
      <c r="R129" s="36"/>
      <c r="S129" s="22"/>
      <c r="T129" s="219">
        <v>17495.9</v>
      </c>
      <c r="U129" s="219"/>
      <c r="V129" s="220"/>
      <c r="W129" s="104"/>
      <c r="X129" s="104"/>
      <c r="Y129" s="104"/>
      <c r="Z129" s="238">
        <f>T129+T124</f>
        <v>17755</v>
      </c>
      <c r="AA129" s="203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</row>
    <row r="130" spans="1:79" s="46" customFormat="1" ht="84" customHeight="1">
      <c r="A130" s="101" t="s">
        <v>33</v>
      </c>
      <c r="B130" s="18"/>
      <c r="C130" s="18"/>
      <c r="D130" s="18"/>
      <c r="E130" s="18"/>
      <c r="F130" s="18"/>
      <c r="G130" s="18"/>
      <c r="H130" s="18"/>
      <c r="I130" s="18"/>
      <c r="J130" s="19">
        <v>654</v>
      </c>
      <c r="K130" s="146">
        <v>5</v>
      </c>
      <c r="L130" s="146">
        <v>1</v>
      </c>
      <c r="M130" s="68" t="s">
        <v>85</v>
      </c>
      <c r="N130" s="147">
        <v>0</v>
      </c>
      <c r="O130" s="19"/>
      <c r="P130" s="36">
        <f>P132+P134</f>
        <v>2774300</v>
      </c>
      <c r="Q130" s="36"/>
      <c r="R130" s="149"/>
      <c r="S130" s="22"/>
      <c r="T130" s="215">
        <f>T132+T134</f>
        <v>3623.3</v>
      </c>
      <c r="U130" s="215">
        <f>U132+U134</f>
        <v>3768.2</v>
      </c>
      <c r="V130" s="216">
        <f>V132+V134</f>
        <v>3918.9</v>
      </c>
      <c r="W130" s="104"/>
      <c r="X130" s="104"/>
      <c r="Y130" s="104"/>
      <c r="Z130" s="104"/>
      <c r="AA130" s="203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</row>
    <row r="131" spans="1:79" s="46" customFormat="1" ht="77.25" customHeight="1">
      <c r="A131" s="65" t="s">
        <v>128</v>
      </c>
      <c r="B131" s="18"/>
      <c r="C131" s="18"/>
      <c r="D131" s="18"/>
      <c r="E131" s="18"/>
      <c r="F131" s="18"/>
      <c r="G131" s="18"/>
      <c r="H131" s="18"/>
      <c r="I131" s="18"/>
      <c r="J131" s="19">
        <v>654</v>
      </c>
      <c r="K131" s="146">
        <v>5</v>
      </c>
      <c r="L131" s="146">
        <v>1</v>
      </c>
      <c r="M131" s="103" t="s">
        <v>136</v>
      </c>
      <c r="N131" s="147">
        <v>0</v>
      </c>
      <c r="O131" s="19"/>
      <c r="P131" s="36">
        <f>P132+P133</f>
        <v>2834300</v>
      </c>
      <c r="Q131" s="36"/>
      <c r="R131" s="149"/>
      <c r="S131" s="22"/>
      <c r="T131" s="215">
        <f>T132</f>
        <v>3623.3</v>
      </c>
      <c r="U131" s="215">
        <f>U132</f>
        <v>3768.2</v>
      </c>
      <c r="V131" s="216">
        <f>V132</f>
        <v>3918.9</v>
      </c>
      <c r="W131" s="104"/>
      <c r="X131" s="104"/>
      <c r="Y131" s="104"/>
      <c r="Z131" s="104"/>
      <c r="AA131" s="203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</row>
    <row r="132" spans="1:79" s="48" customFormat="1" ht="93" customHeight="1">
      <c r="A132" s="113" t="s">
        <v>90</v>
      </c>
      <c r="B132" s="14"/>
      <c r="C132" s="14"/>
      <c r="D132" s="14"/>
      <c r="E132" s="14"/>
      <c r="F132" s="14"/>
      <c r="G132" s="14"/>
      <c r="H132" s="14"/>
      <c r="I132" s="14"/>
      <c r="J132" s="19">
        <v>654</v>
      </c>
      <c r="K132" s="146">
        <v>5</v>
      </c>
      <c r="L132" s="146">
        <v>1</v>
      </c>
      <c r="M132" s="103" t="s">
        <v>136</v>
      </c>
      <c r="N132" s="147">
        <v>810</v>
      </c>
      <c r="O132" s="15"/>
      <c r="P132" s="70">
        <f>2774300+200000+100000+106700-100000-106700-200000</f>
        <v>2774300</v>
      </c>
      <c r="Q132" s="70"/>
      <c r="R132" s="70"/>
      <c r="S132" s="16"/>
      <c r="T132" s="215">
        <v>3623.3</v>
      </c>
      <c r="U132" s="215">
        <v>3768.2</v>
      </c>
      <c r="V132" s="216">
        <v>3918.9</v>
      </c>
      <c r="W132" s="210"/>
      <c r="X132" s="210"/>
      <c r="Y132" s="210"/>
      <c r="Z132" s="210"/>
      <c r="AA132" s="203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  <c r="BZ132" s="210"/>
      <c r="CA132" s="210"/>
    </row>
    <row r="133" spans="1:79" s="44" customFormat="1" ht="38.25" customHeight="1">
      <c r="A133" s="156" t="s">
        <v>47</v>
      </c>
      <c r="B133" s="33"/>
      <c r="C133" s="33"/>
      <c r="D133" s="33"/>
      <c r="E133" s="33"/>
      <c r="F133" s="33"/>
      <c r="G133" s="33"/>
      <c r="H133" s="33"/>
      <c r="I133" s="33"/>
      <c r="J133" s="19">
        <v>654</v>
      </c>
      <c r="K133" s="146">
        <v>5</v>
      </c>
      <c r="L133" s="146">
        <v>1</v>
      </c>
      <c r="M133" s="103" t="s">
        <v>136</v>
      </c>
      <c r="N133" s="147">
        <v>244</v>
      </c>
      <c r="O133" s="34"/>
      <c r="P133" s="36">
        <v>60000</v>
      </c>
      <c r="Q133" s="36"/>
      <c r="R133" s="36"/>
      <c r="S133" s="35"/>
      <c r="T133" s="215">
        <v>707.6</v>
      </c>
      <c r="U133" s="215">
        <v>50</v>
      </c>
      <c r="V133" s="216">
        <v>0</v>
      </c>
      <c r="W133" s="75"/>
      <c r="X133" s="75"/>
      <c r="Y133" s="75"/>
      <c r="Z133" s="75"/>
      <c r="AA133" s="203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</row>
    <row r="134" spans="1:79" s="44" customFormat="1" ht="28.5" customHeight="1" hidden="1">
      <c r="A134" s="73"/>
      <c r="B134" s="150"/>
      <c r="C134" s="33"/>
      <c r="D134" s="33"/>
      <c r="E134" s="33"/>
      <c r="F134" s="33"/>
      <c r="G134" s="33"/>
      <c r="H134" s="33"/>
      <c r="I134" s="33"/>
      <c r="J134" s="19"/>
      <c r="K134" s="146"/>
      <c r="L134" s="146"/>
      <c r="M134" s="103"/>
      <c r="N134" s="147"/>
      <c r="O134" s="34"/>
      <c r="P134" s="36"/>
      <c r="Q134" s="36"/>
      <c r="R134" s="36"/>
      <c r="S134" s="35"/>
      <c r="T134" s="215"/>
      <c r="U134" s="215"/>
      <c r="V134" s="216"/>
      <c r="W134" s="75"/>
      <c r="X134" s="75"/>
      <c r="Y134" s="75"/>
      <c r="Z134" s="75"/>
      <c r="AA134" s="203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</row>
    <row r="135" spans="1:79" s="44" customFormat="1" ht="17.25" customHeight="1">
      <c r="A135" s="161" t="s">
        <v>45</v>
      </c>
      <c r="B135" s="33"/>
      <c r="C135" s="33"/>
      <c r="D135" s="33"/>
      <c r="E135" s="33"/>
      <c r="F135" s="33"/>
      <c r="G135" s="33"/>
      <c r="H135" s="33"/>
      <c r="I135" s="33"/>
      <c r="J135" s="19">
        <v>654</v>
      </c>
      <c r="K135" s="148">
        <v>5</v>
      </c>
      <c r="L135" s="148">
        <v>2</v>
      </c>
      <c r="M135" s="94" t="s">
        <v>91</v>
      </c>
      <c r="N135" s="151">
        <v>0</v>
      </c>
      <c r="O135" s="19"/>
      <c r="P135" s="23" t="e">
        <f>P142+#REF!+P139</f>
        <v>#REF!</v>
      </c>
      <c r="Q135" s="23"/>
      <c r="R135" s="23"/>
      <c r="S135" s="22"/>
      <c r="T135" s="215">
        <f>T142+T139+T136</f>
        <v>18123.4</v>
      </c>
      <c r="U135" s="215">
        <f>U142+U139+U136</f>
        <v>6001.2</v>
      </c>
      <c r="V135" s="216">
        <f>V142+V139+V136</f>
        <v>10490</v>
      </c>
      <c r="W135" s="75"/>
      <c r="X135" s="75"/>
      <c r="Y135" s="75"/>
      <c r="Z135" s="75"/>
      <c r="AA135" s="211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</row>
    <row r="136" spans="1:79" s="44" customFormat="1" ht="53.25" customHeight="1" hidden="1">
      <c r="A136" s="101" t="s">
        <v>86</v>
      </c>
      <c r="B136" s="33"/>
      <c r="C136" s="33"/>
      <c r="D136" s="33"/>
      <c r="E136" s="33"/>
      <c r="F136" s="33"/>
      <c r="G136" s="33"/>
      <c r="H136" s="33"/>
      <c r="I136" s="33"/>
      <c r="J136" s="34">
        <v>654</v>
      </c>
      <c r="K136" s="146">
        <v>5</v>
      </c>
      <c r="L136" s="146">
        <v>2</v>
      </c>
      <c r="M136" s="103" t="s">
        <v>87</v>
      </c>
      <c r="N136" s="147"/>
      <c r="O136" s="19"/>
      <c r="P136" s="23"/>
      <c r="Q136" s="23"/>
      <c r="R136" s="23"/>
      <c r="S136" s="22"/>
      <c r="T136" s="215">
        <f aca="true" t="shared" si="9" ref="T136:V137">T137</f>
        <v>0</v>
      </c>
      <c r="U136" s="215">
        <f t="shared" si="9"/>
        <v>0</v>
      </c>
      <c r="V136" s="216">
        <f t="shared" si="9"/>
        <v>0</v>
      </c>
      <c r="W136" s="75"/>
      <c r="X136" s="75"/>
      <c r="Y136" s="75"/>
      <c r="Z136" s="75"/>
      <c r="AA136" s="211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</row>
    <row r="137" spans="1:79" s="44" customFormat="1" ht="53.25" customHeight="1" hidden="1">
      <c r="A137" s="65" t="s">
        <v>68</v>
      </c>
      <c r="B137" s="33"/>
      <c r="C137" s="33"/>
      <c r="D137" s="33"/>
      <c r="E137" s="33"/>
      <c r="F137" s="33"/>
      <c r="G137" s="33"/>
      <c r="H137" s="33"/>
      <c r="I137" s="33"/>
      <c r="J137" s="34">
        <v>654</v>
      </c>
      <c r="K137" s="146">
        <v>5</v>
      </c>
      <c r="L137" s="146">
        <v>2</v>
      </c>
      <c r="M137" s="103" t="s">
        <v>87</v>
      </c>
      <c r="N137" s="147">
        <v>200</v>
      </c>
      <c r="O137" s="19"/>
      <c r="P137" s="23"/>
      <c r="Q137" s="23"/>
      <c r="R137" s="23"/>
      <c r="S137" s="22"/>
      <c r="T137" s="215">
        <f t="shared" si="9"/>
        <v>0</v>
      </c>
      <c r="U137" s="215">
        <f t="shared" si="9"/>
        <v>0</v>
      </c>
      <c r="V137" s="216">
        <f t="shared" si="9"/>
        <v>0</v>
      </c>
      <c r="W137" s="75"/>
      <c r="X137" s="75"/>
      <c r="Y137" s="75"/>
      <c r="Z137" s="75"/>
      <c r="AA137" s="211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</row>
    <row r="138" spans="1:79" s="44" customFormat="1" ht="53.25" customHeight="1" hidden="1">
      <c r="A138" s="65" t="s">
        <v>69</v>
      </c>
      <c r="B138" s="33"/>
      <c r="C138" s="33"/>
      <c r="D138" s="33"/>
      <c r="E138" s="33"/>
      <c r="F138" s="33"/>
      <c r="G138" s="33"/>
      <c r="H138" s="33"/>
      <c r="I138" s="33"/>
      <c r="J138" s="34">
        <v>654</v>
      </c>
      <c r="K138" s="146">
        <v>5</v>
      </c>
      <c r="L138" s="146">
        <v>2</v>
      </c>
      <c r="M138" s="103" t="s">
        <v>87</v>
      </c>
      <c r="N138" s="147">
        <v>244</v>
      </c>
      <c r="O138" s="19"/>
      <c r="P138" s="23"/>
      <c r="Q138" s="23"/>
      <c r="R138" s="23"/>
      <c r="S138" s="22"/>
      <c r="T138" s="215">
        <v>0</v>
      </c>
      <c r="U138" s="215">
        <v>0</v>
      </c>
      <c r="V138" s="216">
        <v>0</v>
      </c>
      <c r="W138" s="75"/>
      <c r="X138" s="75"/>
      <c r="Y138" s="75"/>
      <c r="Z138" s="75"/>
      <c r="AA138" s="211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</row>
    <row r="139" spans="1:79" s="44" customFormat="1" ht="53.25" customHeight="1" hidden="1">
      <c r="A139" s="101"/>
      <c r="B139" s="33"/>
      <c r="C139" s="33"/>
      <c r="D139" s="33"/>
      <c r="E139" s="33"/>
      <c r="F139" s="33"/>
      <c r="G139" s="33"/>
      <c r="H139" s="33"/>
      <c r="I139" s="33"/>
      <c r="J139" s="19"/>
      <c r="K139" s="146"/>
      <c r="L139" s="146"/>
      <c r="M139" s="117"/>
      <c r="N139" s="147"/>
      <c r="O139" s="34"/>
      <c r="P139" s="36"/>
      <c r="Q139" s="36"/>
      <c r="R139" s="36"/>
      <c r="S139" s="35"/>
      <c r="T139" s="215"/>
      <c r="U139" s="215"/>
      <c r="V139" s="216"/>
      <c r="W139" s="75"/>
      <c r="X139" s="75"/>
      <c r="Y139" s="75"/>
      <c r="Z139" s="75"/>
      <c r="AA139" s="20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</row>
    <row r="140" spans="1:79" s="44" customFormat="1" ht="81" customHeight="1" hidden="1">
      <c r="A140" s="114"/>
      <c r="B140" s="33"/>
      <c r="C140" s="33"/>
      <c r="D140" s="33"/>
      <c r="E140" s="33"/>
      <c r="F140" s="33"/>
      <c r="G140" s="33"/>
      <c r="H140" s="33"/>
      <c r="I140" s="33"/>
      <c r="J140" s="19"/>
      <c r="K140" s="146"/>
      <c r="L140" s="146"/>
      <c r="M140" s="68"/>
      <c r="N140" s="147"/>
      <c r="O140" s="34"/>
      <c r="P140" s="36"/>
      <c r="Q140" s="36"/>
      <c r="R140" s="36"/>
      <c r="S140" s="35"/>
      <c r="T140" s="215"/>
      <c r="U140" s="215"/>
      <c r="V140" s="216"/>
      <c r="W140" s="75"/>
      <c r="X140" s="75"/>
      <c r="Y140" s="75"/>
      <c r="Z140" s="75"/>
      <c r="AA140" s="20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</row>
    <row r="141" spans="1:79" s="44" customFormat="1" ht="53.25" customHeight="1" hidden="1">
      <c r="A141" s="115"/>
      <c r="B141" s="33"/>
      <c r="C141" s="33"/>
      <c r="D141" s="33"/>
      <c r="E141" s="33"/>
      <c r="F141" s="33"/>
      <c r="G141" s="33"/>
      <c r="H141" s="33"/>
      <c r="I141" s="33"/>
      <c r="J141" s="19"/>
      <c r="K141" s="146"/>
      <c r="L141" s="146"/>
      <c r="M141" s="68"/>
      <c r="N141" s="147"/>
      <c r="O141" s="34"/>
      <c r="P141" s="36"/>
      <c r="Q141" s="36"/>
      <c r="R141" s="36"/>
      <c r="S141" s="35"/>
      <c r="T141" s="215"/>
      <c r="U141" s="215"/>
      <c r="V141" s="216"/>
      <c r="W141" s="75"/>
      <c r="X141" s="75"/>
      <c r="Y141" s="75"/>
      <c r="Z141" s="75"/>
      <c r="AA141" s="20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</row>
    <row r="142" spans="1:79" s="44" customFormat="1" ht="65.25" customHeight="1">
      <c r="A142" s="101" t="s">
        <v>33</v>
      </c>
      <c r="B142" s="33"/>
      <c r="C142" s="33"/>
      <c r="D142" s="33"/>
      <c r="E142" s="33"/>
      <c r="F142" s="33"/>
      <c r="G142" s="33"/>
      <c r="H142" s="33"/>
      <c r="I142" s="33"/>
      <c r="J142" s="19">
        <v>654</v>
      </c>
      <c r="K142" s="146">
        <v>5</v>
      </c>
      <c r="L142" s="146">
        <v>2</v>
      </c>
      <c r="M142" s="68" t="s">
        <v>85</v>
      </c>
      <c r="N142" s="147">
        <v>0</v>
      </c>
      <c r="O142" s="34"/>
      <c r="P142" s="36">
        <f>P145</f>
        <v>3500000</v>
      </c>
      <c r="Q142" s="36"/>
      <c r="R142" s="36"/>
      <c r="S142" s="35"/>
      <c r="T142" s="215">
        <f>T145</f>
        <v>18123.4</v>
      </c>
      <c r="U142" s="215">
        <f>U145</f>
        <v>6001.2</v>
      </c>
      <c r="V142" s="216">
        <f>V145</f>
        <v>10490</v>
      </c>
      <c r="W142" s="75"/>
      <c r="X142" s="75"/>
      <c r="Y142" s="75"/>
      <c r="Z142" s="75"/>
      <c r="AA142" s="211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</row>
    <row r="143" spans="1:79" s="44" customFormat="1" ht="92.25" customHeight="1">
      <c r="A143" s="239" t="s">
        <v>172</v>
      </c>
      <c r="B143" s="33"/>
      <c r="C143" s="33"/>
      <c r="D143" s="33"/>
      <c r="E143" s="33"/>
      <c r="F143" s="33"/>
      <c r="G143" s="33"/>
      <c r="H143" s="33"/>
      <c r="I143" s="33"/>
      <c r="J143" s="19">
        <v>654</v>
      </c>
      <c r="K143" s="146">
        <v>5</v>
      </c>
      <c r="L143" s="146">
        <v>2</v>
      </c>
      <c r="M143" s="68" t="s">
        <v>135</v>
      </c>
      <c r="N143" s="147">
        <v>0</v>
      </c>
      <c r="O143" s="34"/>
      <c r="P143" s="36">
        <f>P145</f>
        <v>3500000</v>
      </c>
      <c r="Q143" s="36"/>
      <c r="R143" s="36"/>
      <c r="S143" s="35"/>
      <c r="T143" s="215">
        <f>T145</f>
        <v>18123.4</v>
      </c>
      <c r="U143" s="215">
        <f>U145</f>
        <v>6001.2</v>
      </c>
      <c r="V143" s="216">
        <f>V145</f>
        <v>10490</v>
      </c>
      <c r="W143" s="75"/>
      <c r="X143" s="75"/>
      <c r="Y143" s="75"/>
      <c r="Z143" s="75"/>
      <c r="AA143" s="211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</row>
    <row r="144" spans="1:79" s="44" customFormat="1" ht="240" customHeight="1" hidden="1">
      <c r="A144" s="102"/>
      <c r="B144" s="33"/>
      <c r="C144" s="33"/>
      <c r="D144" s="33"/>
      <c r="E144" s="33"/>
      <c r="F144" s="33"/>
      <c r="G144" s="33"/>
      <c r="H144" s="33"/>
      <c r="I144" s="33"/>
      <c r="J144" s="19"/>
      <c r="K144" s="146"/>
      <c r="L144" s="146"/>
      <c r="M144" s="68"/>
      <c r="N144" s="147"/>
      <c r="O144" s="34"/>
      <c r="P144" s="36"/>
      <c r="Q144" s="36"/>
      <c r="R144" s="36"/>
      <c r="S144" s="35"/>
      <c r="T144" s="215"/>
      <c r="U144" s="215"/>
      <c r="V144" s="216"/>
      <c r="W144" s="75"/>
      <c r="X144" s="75"/>
      <c r="Y144" s="75"/>
      <c r="Z144" s="75"/>
      <c r="AA144" s="211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</row>
    <row r="145" spans="1:79" s="44" customFormat="1" ht="18.75" customHeight="1">
      <c r="A145" s="123" t="s">
        <v>51</v>
      </c>
      <c r="B145" s="33"/>
      <c r="C145" s="33"/>
      <c r="D145" s="33"/>
      <c r="E145" s="33"/>
      <c r="F145" s="33"/>
      <c r="G145" s="33"/>
      <c r="H145" s="33"/>
      <c r="I145" s="33"/>
      <c r="J145" s="19">
        <v>654</v>
      </c>
      <c r="K145" s="146">
        <v>5</v>
      </c>
      <c r="L145" s="146">
        <v>2</v>
      </c>
      <c r="M145" s="68" t="s">
        <v>135</v>
      </c>
      <c r="N145" s="147">
        <v>540</v>
      </c>
      <c r="O145" s="34"/>
      <c r="P145" s="36">
        <v>3500000</v>
      </c>
      <c r="Q145" s="36"/>
      <c r="R145" s="36"/>
      <c r="S145" s="35"/>
      <c r="T145" s="215">
        <v>18123.4</v>
      </c>
      <c r="U145" s="215">
        <v>6001.2</v>
      </c>
      <c r="V145" s="216">
        <v>10490</v>
      </c>
      <c r="W145" s="75"/>
      <c r="X145" s="75"/>
      <c r="Y145" s="75"/>
      <c r="Z145" s="75"/>
      <c r="AA145" s="211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</row>
    <row r="146" spans="1:79" s="48" customFormat="1" ht="18.75" customHeight="1">
      <c r="A146" s="165" t="s">
        <v>34</v>
      </c>
      <c r="B146" s="14"/>
      <c r="C146" s="14"/>
      <c r="D146" s="14"/>
      <c r="E146" s="14"/>
      <c r="F146" s="14"/>
      <c r="G146" s="14"/>
      <c r="H146" s="14"/>
      <c r="I146" s="14"/>
      <c r="J146" s="166">
        <v>654</v>
      </c>
      <c r="K146" s="167">
        <v>5</v>
      </c>
      <c r="L146" s="167">
        <v>3</v>
      </c>
      <c r="M146" s="168" t="s">
        <v>91</v>
      </c>
      <c r="N146" s="169">
        <v>0</v>
      </c>
      <c r="O146" s="170"/>
      <c r="P146" s="171" t="e">
        <f>#REF!+P147</f>
        <v>#REF!</v>
      </c>
      <c r="Q146" s="171"/>
      <c r="R146" s="171"/>
      <c r="S146" s="172"/>
      <c r="T146" s="221">
        <f>T147</f>
        <v>1283.3</v>
      </c>
      <c r="U146" s="221">
        <f>U147</f>
        <v>1167.9</v>
      </c>
      <c r="V146" s="222">
        <f>V147</f>
        <v>710</v>
      </c>
      <c r="W146" s="210"/>
      <c r="X146" s="210"/>
      <c r="Y146" s="210"/>
      <c r="Z146" s="210"/>
      <c r="AA146" s="211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  <c r="BZ146" s="210"/>
      <c r="CA146" s="210"/>
    </row>
    <row r="147" spans="1:79" s="44" customFormat="1" ht="53.25" customHeight="1">
      <c r="A147" s="101" t="s">
        <v>142</v>
      </c>
      <c r="B147" s="33"/>
      <c r="C147" s="33"/>
      <c r="D147" s="33"/>
      <c r="E147" s="33"/>
      <c r="F147" s="33"/>
      <c r="G147" s="33"/>
      <c r="H147" s="33"/>
      <c r="I147" s="33"/>
      <c r="J147" s="19">
        <v>654</v>
      </c>
      <c r="K147" s="146">
        <v>5</v>
      </c>
      <c r="L147" s="146">
        <v>3</v>
      </c>
      <c r="M147" s="117" t="s">
        <v>131</v>
      </c>
      <c r="N147" s="147">
        <v>0</v>
      </c>
      <c r="O147" s="34"/>
      <c r="P147" s="36">
        <f>P151</f>
        <v>394000</v>
      </c>
      <c r="Q147" s="36"/>
      <c r="R147" s="36"/>
      <c r="S147" s="35"/>
      <c r="T147" s="215">
        <f>T149+T150+T152</f>
        <v>1283.3</v>
      </c>
      <c r="U147" s="215">
        <f>U149+U150+U152</f>
        <v>1167.9</v>
      </c>
      <c r="V147" s="215">
        <f>V149+V150+V152</f>
        <v>710</v>
      </c>
      <c r="W147" s="75"/>
      <c r="X147" s="75"/>
      <c r="Y147" s="75"/>
      <c r="Z147" s="75"/>
      <c r="AA147" s="211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</row>
    <row r="148" spans="1:79" s="44" customFormat="1" ht="53.25" customHeight="1">
      <c r="A148" s="65" t="s">
        <v>143</v>
      </c>
      <c r="B148" s="33"/>
      <c r="C148" s="33"/>
      <c r="D148" s="33"/>
      <c r="E148" s="33"/>
      <c r="F148" s="33"/>
      <c r="G148" s="33"/>
      <c r="H148" s="33"/>
      <c r="I148" s="33"/>
      <c r="J148" s="19">
        <v>654</v>
      </c>
      <c r="K148" s="146">
        <v>5</v>
      </c>
      <c r="L148" s="146">
        <v>3</v>
      </c>
      <c r="M148" s="103" t="s">
        <v>133</v>
      </c>
      <c r="N148" s="147">
        <v>0</v>
      </c>
      <c r="O148" s="34"/>
      <c r="P148" s="36">
        <f>P151</f>
        <v>394000</v>
      </c>
      <c r="Q148" s="36"/>
      <c r="R148" s="36"/>
      <c r="S148" s="35"/>
      <c r="T148" s="215">
        <f>T149+T150</f>
        <v>1183.3</v>
      </c>
      <c r="U148" s="215">
        <f>U149+U150</f>
        <v>1067.9</v>
      </c>
      <c r="V148" s="216">
        <f>V149+V150</f>
        <v>610</v>
      </c>
      <c r="W148" s="75"/>
      <c r="X148" s="75"/>
      <c r="Y148" s="75"/>
      <c r="Z148" s="75"/>
      <c r="AA148" s="211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</row>
    <row r="149" spans="1:79" s="44" customFormat="1" ht="53.25" customHeight="1">
      <c r="A149" s="33" t="s">
        <v>69</v>
      </c>
      <c r="B149" s="33"/>
      <c r="C149" s="33"/>
      <c r="D149" s="33"/>
      <c r="E149" s="33"/>
      <c r="F149" s="33"/>
      <c r="G149" s="33"/>
      <c r="H149" s="33"/>
      <c r="I149" s="33"/>
      <c r="J149" s="19">
        <v>654</v>
      </c>
      <c r="K149" s="146">
        <v>5</v>
      </c>
      <c r="L149" s="146">
        <v>3</v>
      </c>
      <c r="M149" s="103" t="s">
        <v>133</v>
      </c>
      <c r="N149" s="147">
        <v>244</v>
      </c>
      <c r="O149" s="34"/>
      <c r="P149" s="36">
        <f>394000-106700+106700</f>
        <v>394000</v>
      </c>
      <c r="Q149" s="36"/>
      <c r="R149" s="36"/>
      <c r="S149" s="35"/>
      <c r="T149" s="215">
        <v>1183.3</v>
      </c>
      <c r="U149" s="215">
        <f>65+702.9</f>
        <v>767.9</v>
      </c>
      <c r="V149" s="216">
        <f>65+545</f>
        <v>610</v>
      </c>
      <c r="W149" s="75"/>
      <c r="X149" s="75"/>
      <c r="Y149" s="75"/>
      <c r="Z149" s="75"/>
      <c r="AA149" s="211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</row>
    <row r="150" spans="1:79" s="44" customFormat="1" ht="73.5" customHeight="1">
      <c r="A150" s="230" t="s">
        <v>171</v>
      </c>
      <c r="B150" s="33"/>
      <c r="C150" s="33"/>
      <c r="D150" s="33"/>
      <c r="E150" s="33"/>
      <c r="F150" s="33"/>
      <c r="G150" s="33"/>
      <c r="H150" s="33"/>
      <c r="I150" s="33"/>
      <c r="J150" s="19">
        <v>654</v>
      </c>
      <c r="K150" s="146">
        <v>5</v>
      </c>
      <c r="L150" s="146">
        <v>3</v>
      </c>
      <c r="M150" s="103" t="s">
        <v>134</v>
      </c>
      <c r="N150" s="147">
        <v>0</v>
      </c>
      <c r="O150" s="34"/>
      <c r="P150" s="36"/>
      <c r="Q150" s="36"/>
      <c r="R150" s="36"/>
      <c r="S150" s="35"/>
      <c r="T150" s="215">
        <v>0</v>
      </c>
      <c r="U150" s="215">
        <f>U151</f>
        <v>300</v>
      </c>
      <c r="V150" s="216">
        <v>0</v>
      </c>
      <c r="W150" s="75"/>
      <c r="X150" s="75"/>
      <c r="Y150" s="75"/>
      <c r="Z150" s="75"/>
      <c r="AA150" s="211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</row>
    <row r="151" spans="1:79" s="44" customFormat="1" ht="24.75" customHeight="1">
      <c r="A151" s="33" t="s">
        <v>69</v>
      </c>
      <c r="B151" s="33"/>
      <c r="C151" s="33"/>
      <c r="D151" s="33"/>
      <c r="E151" s="33"/>
      <c r="F151" s="33"/>
      <c r="G151" s="33"/>
      <c r="H151" s="33"/>
      <c r="I151" s="33"/>
      <c r="J151" s="19">
        <v>654</v>
      </c>
      <c r="K151" s="146">
        <v>5</v>
      </c>
      <c r="L151" s="146">
        <v>3</v>
      </c>
      <c r="M151" s="103" t="s">
        <v>134</v>
      </c>
      <c r="N151" s="147">
        <v>244</v>
      </c>
      <c r="O151" s="34"/>
      <c r="P151" s="36">
        <f>394000-106700+106700</f>
        <v>394000</v>
      </c>
      <c r="Q151" s="36"/>
      <c r="R151" s="36"/>
      <c r="S151" s="35"/>
      <c r="T151" s="215">
        <v>0</v>
      </c>
      <c r="U151" s="215">
        <v>300</v>
      </c>
      <c r="V151" s="216">
        <v>0</v>
      </c>
      <c r="W151" s="75"/>
      <c r="X151" s="75"/>
      <c r="Y151" s="75"/>
      <c r="Z151" s="75"/>
      <c r="AA151" s="211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</row>
    <row r="152" spans="1:79" s="46" customFormat="1" ht="53.25" customHeight="1">
      <c r="A152" s="93" t="s">
        <v>144</v>
      </c>
      <c r="B152" s="18"/>
      <c r="C152" s="18"/>
      <c r="D152" s="18"/>
      <c r="E152" s="18"/>
      <c r="F152" s="18"/>
      <c r="G152" s="18"/>
      <c r="H152" s="18"/>
      <c r="I152" s="18"/>
      <c r="J152" s="19">
        <v>654</v>
      </c>
      <c r="K152" s="148">
        <v>5</v>
      </c>
      <c r="L152" s="148">
        <v>3</v>
      </c>
      <c r="M152" s="160" t="s">
        <v>160</v>
      </c>
      <c r="N152" s="151">
        <v>0</v>
      </c>
      <c r="O152" s="19"/>
      <c r="P152" s="23" t="e">
        <f>#REF!</f>
        <v>#REF!</v>
      </c>
      <c r="Q152" s="23"/>
      <c r="R152" s="23"/>
      <c r="S152" s="22"/>
      <c r="T152" s="215">
        <f>T153</f>
        <v>100</v>
      </c>
      <c r="U152" s="215">
        <f>U153</f>
        <v>100</v>
      </c>
      <c r="V152" s="216">
        <f>V153</f>
        <v>100</v>
      </c>
      <c r="W152" s="212"/>
      <c r="X152" s="212"/>
      <c r="Y152" s="212"/>
      <c r="Z152" s="212"/>
      <c r="AA152" s="209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</row>
    <row r="153" spans="1:79" s="44" customFormat="1" ht="69" customHeight="1">
      <c r="A153" s="65" t="s">
        <v>145</v>
      </c>
      <c r="B153" s="33"/>
      <c r="C153" s="33"/>
      <c r="D153" s="33"/>
      <c r="E153" s="33"/>
      <c r="F153" s="33"/>
      <c r="G153" s="33"/>
      <c r="H153" s="33"/>
      <c r="I153" s="33"/>
      <c r="J153" s="19">
        <v>654</v>
      </c>
      <c r="K153" s="146">
        <v>5</v>
      </c>
      <c r="L153" s="146">
        <v>3</v>
      </c>
      <c r="M153" s="152" t="s">
        <v>161</v>
      </c>
      <c r="N153" s="147">
        <v>244</v>
      </c>
      <c r="O153" s="34"/>
      <c r="P153" s="36" t="e">
        <f>#REF!</f>
        <v>#REF!</v>
      </c>
      <c r="Q153" s="36"/>
      <c r="R153" s="36"/>
      <c r="S153" s="35"/>
      <c r="T153" s="215">
        <v>100</v>
      </c>
      <c r="U153" s="215">
        <v>100</v>
      </c>
      <c r="V153" s="216">
        <v>100</v>
      </c>
      <c r="W153" s="75"/>
      <c r="X153" s="75"/>
      <c r="Y153" s="75"/>
      <c r="Z153" s="75"/>
      <c r="AA153" s="211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</row>
    <row r="154" spans="1:79" s="46" customFormat="1" ht="33.75" customHeight="1">
      <c r="A154" s="162" t="s">
        <v>50</v>
      </c>
      <c r="B154" s="18"/>
      <c r="C154" s="18"/>
      <c r="D154" s="18"/>
      <c r="E154" s="18"/>
      <c r="F154" s="18"/>
      <c r="G154" s="18"/>
      <c r="H154" s="18"/>
      <c r="I154" s="18"/>
      <c r="J154" s="19">
        <v>654</v>
      </c>
      <c r="K154" s="20">
        <v>6</v>
      </c>
      <c r="L154" s="20">
        <v>5</v>
      </c>
      <c r="M154" s="21" t="s">
        <v>131</v>
      </c>
      <c r="N154" s="19"/>
      <c r="O154" s="19"/>
      <c r="P154" s="23"/>
      <c r="Q154" s="23"/>
      <c r="R154" s="23"/>
      <c r="S154" s="22"/>
      <c r="T154" s="215">
        <f aca="true" t="shared" si="10" ref="T154:V155">T155</f>
        <v>0.4</v>
      </c>
      <c r="U154" s="215">
        <f t="shared" si="10"/>
        <v>0.4</v>
      </c>
      <c r="V154" s="216">
        <f t="shared" si="10"/>
        <v>0.4</v>
      </c>
      <c r="W154" s="104"/>
      <c r="X154" s="104"/>
      <c r="Y154" s="104"/>
      <c r="Z154" s="104"/>
      <c r="AA154" s="209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</row>
    <row r="155" spans="1:79" s="44" customFormat="1" ht="113.25" customHeight="1">
      <c r="A155" s="163" t="s">
        <v>147</v>
      </c>
      <c r="B155" s="33"/>
      <c r="C155" s="33"/>
      <c r="D155" s="33"/>
      <c r="E155" s="33"/>
      <c r="F155" s="33"/>
      <c r="G155" s="33"/>
      <c r="H155" s="33"/>
      <c r="I155" s="33"/>
      <c r="J155" s="19">
        <v>654</v>
      </c>
      <c r="K155" s="146">
        <v>6</v>
      </c>
      <c r="L155" s="146">
        <v>5</v>
      </c>
      <c r="M155" s="152" t="s">
        <v>132</v>
      </c>
      <c r="N155" s="147">
        <v>0</v>
      </c>
      <c r="O155" s="34"/>
      <c r="P155" s="36"/>
      <c r="Q155" s="36"/>
      <c r="R155" s="36"/>
      <c r="S155" s="35"/>
      <c r="T155" s="215">
        <f t="shared" si="10"/>
        <v>0.4</v>
      </c>
      <c r="U155" s="215">
        <f t="shared" si="10"/>
        <v>0.4</v>
      </c>
      <c r="V155" s="216">
        <f t="shared" si="10"/>
        <v>0.4</v>
      </c>
      <c r="W155" s="75"/>
      <c r="X155" s="75"/>
      <c r="Y155" s="75"/>
      <c r="Z155" s="75"/>
      <c r="AA155" s="211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</row>
    <row r="156" spans="1:79" s="44" customFormat="1" ht="33" customHeight="1">
      <c r="A156" s="163" t="s">
        <v>47</v>
      </c>
      <c r="B156" s="33"/>
      <c r="C156" s="33"/>
      <c r="D156" s="33"/>
      <c r="E156" s="33"/>
      <c r="F156" s="33"/>
      <c r="G156" s="33"/>
      <c r="H156" s="33"/>
      <c r="I156" s="33"/>
      <c r="J156" s="19">
        <v>654</v>
      </c>
      <c r="K156" s="146">
        <v>6</v>
      </c>
      <c r="L156" s="146">
        <v>5</v>
      </c>
      <c r="M156" s="152" t="s">
        <v>132</v>
      </c>
      <c r="N156" s="147">
        <v>244</v>
      </c>
      <c r="O156" s="34"/>
      <c r="P156" s="36" t="e">
        <f>#REF!</f>
        <v>#REF!</v>
      </c>
      <c r="Q156" s="36"/>
      <c r="R156" s="36"/>
      <c r="S156" s="35"/>
      <c r="T156" s="215">
        <v>0.4</v>
      </c>
      <c r="U156" s="215">
        <v>0.4</v>
      </c>
      <c r="V156" s="216">
        <v>0.4</v>
      </c>
      <c r="W156" s="75"/>
      <c r="X156" s="75"/>
      <c r="Y156" s="75"/>
      <c r="Z156" s="75"/>
      <c r="AA156" s="211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</row>
    <row r="157" spans="1:79" s="46" customFormat="1" ht="17.25" customHeight="1">
      <c r="A157" s="164" t="s">
        <v>41</v>
      </c>
      <c r="B157" s="18"/>
      <c r="C157" s="18"/>
      <c r="D157" s="18"/>
      <c r="E157" s="18"/>
      <c r="F157" s="18"/>
      <c r="G157" s="18"/>
      <c r="H157" s="18"/>
      <c r="I157" s="18"/>
      <c r="J157" s="166">
        <v>654</v>
      </c>
      <c r="K157" s="173">
        <v>8</v>
      </c>
      <c r="L157" s="173">
        <v>0</v>
      </c>
      <c r="M157" s="168" t="s">
        <v>91</v>
      </c>
      <c r="N157" s="169">
        <v>0</v>
      </c>
      <c r="O157" s="166"/>
      <c r="P157" s="174" t="e">
        <f>P159+P173</f>
        <v>#REF!</v>
      </c>
      <c r="Q157" s="174"/>
      <c r="R157" s="174"/>
      <c r="S157" s="175"/>
      <c r="T157" s="223">
        <f>T159+T173</f>
        <v>9725.2</v>
      </c>
      <c r="U157" s="223">
        <f>U159+U173</f>
        <v>9305.6</v>
      </c>
      <c r="V157" s="224">
        <f>V159+V173</f>
        <v>8607.300000000001</v>
      </c>
      <c r="W157" s="104"/>
      <c r="X157" s="104"/>
      <c r="Y157" s="104"/>
      <c r="Z157" s="104"/>
      <c r="AA157" s="211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</row>
    <row r="158" spans="1:79" s="44" customFormat="1" ht="18.75" customHeight="1">
      <c r="A158" s="164" t="s">
        <v>111</v>
      </c>
      <c r="B158" s="33"/>
      <c r="C158" s="33"/>
      <c r="D158" s="33"/>
      <c r="E158" s="33"/>
      <c r="F158" s="33"/>
      <c r="G158" s="33"/>
      <c r="H158" s="33"/>
      <c r="I158" s="33"/>
      <c r="J158" s="176">
        <v>654</v>
      </c>
      <c r="K158" s="177">
        <v>8</v>
      </c>
      <c r="L158" s="177">
        <v>1</v>
      </c>
      <c r="M158" s="168" t="s">
        <v>91</v>
      </c>
      <c r="N158" s="178">
        <v>0</v>
      </c>
      <c r="O158" s="176"/>
      <c r="P158" s="179">
        <f>P159</f>
        <v>5484686</v>
      </c>
      <c r="Q158" s="179"/>
      <c r="R158" s="179"/>
      <c r="S158" s="180"/>
      <c r="T158" s="223">
        <f aca="true" t="shared" si="11" ref="T158:V159">T159</f>
        <v>8925.5</v>
      </c>
      <c r="U158" s="223">
        <f t="shared" si="11"/>
        <v>8535.4</v>
      </c>
      <c r="V158" s="224">
        <f t="shared" si="11"/>
        <v>7847.1</v>
      </c>
      <c r="W158" s="75"/>
      <c r="X158" s="75"/>
      <c r="Y158" s="75"/>
      <c r="Z158" s="75"/>
      <c r="AA158" s="211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</row>
    <row r="159" spans="1:79" s="44" customFormat="1" ht="60" customHeight="1">
      <c r="A159" s="122" t="s">
        <v>148</v>
      </c>
      <c r="B159" s="33"/>
      <c r="C159" s="33"/>
      <c r="D159" s="33"/>
      <c r="E159" s="33"/>
      <c r="F159" s="33"/>
      <c r="G159" s="33"/>
      <c r="H159" s="33"/>
      <c r="I159" s="33"/>
      <c r="J159" s="176">
        <v>654</v>
      </c>
      <c r="K159" s="177">
        <v>8</v>
      </c>
      <c r="L159" s="177">
        <v>1</v>
      </c>
      <c r="M159" s="181" t="s">
        <v>162</v>
      </c>
      <c r="N159" s="178">
        <v>0</v>
      </c>
      <c r="O159" s="176"/>
      <c r="P159" s="182">
        <f>P160</f>
        <v>5484686</v>
      </c>
      <c r="Q159" s="182"/>
      <c r="R159" s="183"/>
      <c r="S159" s="180"/>
      <c r="T159" s="225">
        <f t="shared" si="11"/>
        <v>8925.5</v>
      </c>
      <c r="U159" s="225">
        <f t="shared" si="11"/>
        <v>8535.4</v>
      </c>
      <c r="V159" s="226">
        <f t="shared" si="11"/>
        <v>7847.1</v>
      </c>
      <c r="W159" s="75"/>
      <c r="X159" s="75"/>
      <c r="Y159" s="75"/>
      <c r="Z159" s="75"/>
      <c r="AA159" s="211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</row>
    <row r="160" spans="1:79" s="44" customFormat="1" ht="77.25" customHeight="1">
      <c r="A160" s="118" t="s">
        <v>149</v>
      </c>
      <c r="B160" s="33"/>
      <c r="C160" s="33"/>
      <c r="D160" s="33"/>
      <c r="E160" s="33"/>
      <c r="F160" s="33"/>
      <c r="G160" s="33"/>
      <c r="H160" s="33"/>
      <c r="I160" s="33"/>
      <c r="J160" s="34">
        <v>654</v>
      </c>
      <c r="K160" s="146">
        <v>8</v>
      </c>
      <c r="L160" s="146">
        <v>1</v>
      </c>
      <c r="M160" s="117" t="s">
        <v>162</v>
      </c>
      <c r="N160" s="147">
        <v>0</v>
      </c>
      <c r="O160" s="34"/>
      <c r="P160" s="41">
        <f>P161+P168+P169+P163+P171</f>
        <v>5484686</v>
      </c>
      <c r="Q160" s="41"/>
      <c r="R160" s="49"/>
      <c r="S160" s="35"/>
      <c r="T160" s="227">
        <f>T161+T162+T168+T169+T163+T170+T171+T164+T165+T166+T167</f>
        <v>8925.5</v>
      </c>
      <c r="U160" s="227">
        <f>U161+U162+U168+U169+U163+U170+U171+U164+U165+U166+U167</f>
        <v>8535.4</v>
      </c>
      <c r="V160" s="227">
        <f>V161+V162+V168+V169+V163+V170+V171+V164+V165+V166+V167</f>
        <v>7847.1</v>
      </c>
      <c r="W160" s="75"/>
      <c r="X160" s="75"/>
      <c r="Y160" s="75"/>
      <c r="Z160" s="75"/>
      <c r="AA160" s="213"/>
      <c r="AB160" s="213"/>
      <c r="AC160" s="213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</row>
    <row r="161" spans="1:79" s="44" customFormat="1" ht="15" customHeight="1">
      <c r="A161" s="73" t="s">
        <v>64</v>
      </c>
      <c r="B161" s="156"/>
      <c r="C161" s="156"/>
      <c r="D161" s="156"/>
      <c r="E161" s="156"/>
      <c r="F161" s="156"/>
      <c r="G161" s="156"/>
      <c r="H161" s="156"/>
      <c r="I161" s="156"/>
      <c r="J161" s="176">
        <v>654</v>
      </c>
      <c r="K161" s="177">
        <v>8</v>
      </c>
      <c r="L161" s="177">
        <v>1</v>
      </c>
      <c r="M161" s="184" t="s">
        <v>163</v>
      </c>
      <c r="N161" s="163">
        <v>111</v>
      </c>
      <c r="O161" s="176"/>
      <c r="P161" s="182">
        <v>4791686</v>
      </c>
      <c r="Q161" s="182"/>
      <c r="R161" s="185"/>
      <c r="S161" s="180"/>
      <c r="T161" s="225">
        <v>5248</v>
      </c>
      <c r="U161" s="225">
        <v>5036</v>
      </c>
      <c r="V161" s="225">
        <v>5036</v>
      </c>
      <c r="W161" s="229">
        <f>T161+T163+T162</f>
        <v>6909.8</v>
      </c>
      <c r="X161" s="75"/>
      <c r="Y161" s="75"/>
      <c r="Z161" s="75"/>
      <c r="AA161" s="213"/>
      <c r="AB161" s="213"/>
      <c r="AC161" s="213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</row>
    <row r="162" spans="1:79" s="44" customFormat="1" ht="36.75" customHeight="1">
      <c r="A162" s="73" t="s">
        <v>66</v>
      </c>
      <c r="B162" s="156"/>
      <c r="C162" s="156"/>
      <c r="D162" s="156"/>
      <c r="E162" s="156"/>
      <c r="F162" s="156"/>
      <c r="G162" s="156"/>
      <c r="H162" s="156"/>
      <c r="I162" s="156"/>
      <c r="J162" s="176">
        <v>654</v>
      </c>
      <c r="K162" s="177">
        <v>8</v>
      </c>
      <c r="L162" s="177">
        <v>1</v>
      </c>
      <c r="M162" s="184" t="s">
        <v>163</v>
      </c>
      <c r="N162" s="163">
        <v>112</v>
      </c>
      <c r="O162" s="176"/>
      <c r="P162" s="182"/>
      <c r="Q162" s="182"/>
      <c r="R162" s="185"/>
      <c r="S162" s="180"/>
      <c r="T162" s="225">
        <v>90</v>
      </c>
      <c r="U162" s="225">
        <v>90</v>
      </c>
      <c r="V162" s="226">
        <v>45</v>
      </c>
      <c r="W162" s="75"/>
      <c r="X162" s="75"/>
      <c r="Y162" s="75"/>
      <c r="Z162" s="75"/>
      <c r="AA162" s="213"/>
      <c r="AB162" s="207"/>
      <c r="AC162" s="207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</row>
    <row r="163" spans="1:79" s="44" customFormat="1" ht="31.5" customHeight="1">
      <c r="A163" s="156" t="s">
        <v>52</v>
      </c>
      <c r="B163" s="156"/>
      <c r="C163" s="156"/>
      <c r="D163" s="156"/>
      <c r="E163" s="156"/>
      <c r="F163" s="156"/>
      <c r="G163" s="156"/>
      <c r="H163" s="156"/>
      <c r="I163" s="156"/>
      <c r="J163" s="176">
        <v>654</v>
      </c>
      <c r="K163" s="177">
        <v>8</v>
      </c>
      <c r="L163" s="177">
        <v>1</v>
      </c>
      <c r="M163" s="184" t="s">
        <v>164</v>
      </c>
      <c r="N163" s="163">
        <v>119</v>
      </c>
      <c r="O163" s="176"/>
      <c r="P163" s="182">
        <v>45000</v>
      </c>
      <c r="Q163" s="182"/>
      <c r="R163" s="183"/>
      <c r="S163" s="180"/>
      <c r="T163" s="225">
        <v>1571.8</v>
      </c>
      <c r="U163" s="225">
        <v>1520.9</v>
      </c>
      <c r="V163" s="226">
        <v>1520.9</v>
      </c>
      <c r="W163" s="75"/>
      <c r="X163" s="75"/>
      <c r="Y163" s="75"/>
      <c r="Z163" s="75"/>
      <c r="AA163" s="213"/>
      <c r="AB163" s="207"/>
      <c r="AC163" s="207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</row>
    <row r="164" spans="1:79" s="44" customFormat="1" ht="0.75" customHeight="1">
      <c r="A164" s="73" t="s">
        <v>64</v>
      </c>
      <c r="B164" s="156"/>
      <c r="C164" s="156"/>
      <c r="D164" s="156"/>
      <c r="E164" s="156"/>
      <c r="F164" s="156"/>
      <c r="G164" s="156"/>
      <c r="H164" s="156"/>
      <c r="I164" s="156"/>
      <c r="J164" s="176">
        <v>654</v>
      </c>
      <c r="K164" s="177">
        <v>8</v>
      </c>
      <c r="L164" s="177">
        <v>1</v>
      </c>
      <c r="M164" s="184"/>
      <c r="N164" s="163"/>
      <c r="O164" s="176"/>
      <c r="P164" s="182"/>
      <c r="Q164" s="182"/>
      <c r="R164" s="183"/>
      <c r="S164" s="180"/>
      <c r="T164" s="225"/>
      <c r="U164" s="225"/>
      <c r="V164" s="226"/>
      <c r="W164" s="75"/>
      <c r="X164" s="75"/>
      <c r="Y164" s="75"/>
      <c r="Z164" s="75"/>
      <c r="AA164" s="213"/>
      <c r="AB164" s="207"/>
      <c r="AC164" s="207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</row>
    <row r="165" spans="1:79" s="44" customFormat="1" ht="31.5" customHeight="1" hidden="1">
      <c r="A165" s="156" t="s">
        <v>52</v>
      </c>
      <c r="B165" s="156"/>
      <c r="C165" s="156"/>
      <c r="D165" s="156"/>
      <c r="E165" s="156"/>
      <c r="F165" s="156"/>
      <c r="G165" s="156"/>
      <c r="H165" s="156"/>
      <c r="I165" s="156"/>
      <c r="J165" s="176">
        <v>654</v>
      </c>
      <c r="K165" s="177">
        <v>8</v>
      </c>
      <c r="L165" s="177">
        <v>1</v>
      </c>
      <c r="M165" s="184"/>
      <c r="N165" s="163"/>
      <c r="O165" s="176"/>
      <c r="P165" s="182"/>
      <c r="Q165" s="182"/>
      <c r="R165" s="183"/>
      <c r="S165" s="180"/>
      <c r="T165" s="225"/>
      <c r="U165" s="225"/>
      <c r="V165" s="226"/>
      <c r="W165" s="75"/>
      <c r="X165" s="75"/>
      <c r="Y165" s="75"/>
      <c r="Z165" s="75"/>
      <c r="AA165" s="213"/>
      <c r="AB165" s="207"/>
      <c r="AC165" s="207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</row>
    <row r="166" spans="1:79" s="44" customFormat="1" ht="18.75" customHeight="1" hidden="1">
      <c r="A166" s="73" t="s">
        <v>64</v>
      </c>
      <c r="B166" s="156"/>
      <c r="C166" s="156"/>
      <c r="D166" s="156"/>
      <c r="E166" s="156"/>
      <c r="F166" s="156"/>
      <c r="G166" s="156"/>
      <c r="H166" s="156"/>
      <c r="I166" s="156"/>
      <c r="J166" s="176">
        <v>654</v>
      </c>
      <c r="K166" s="177">
        <v>8</v>
      </c>
      <c r="L166" s="177">
        <v>1</v>
      </c>
      <c r="M166" s="184"/>
      <c r="N166" s="163"/>
      <c r="O166" s="176"/>
      <c r="P166" s="182"/>
      <c r="Q166" s="182"/>
      <c r="R166" s="183"/>
      <c r="S166" s="180"/>
      <c r="T166" s="225"/>
      <c r="U166" s="225"/>
      <c r="V166" s="226"/>
      <c r="W166" s="75"/>
      <c r="X166" s="75"/>
      <c r="Y166" s="75"/>
      <c r="Z166" s="75"/>
      <c r="AA166" s="213"/>
      <c r="AB166" s="207"/>
      <c r="AC166" s="207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</row>
    <row r="167" spans="1:79" s="44" customFormat="1" ht="29.25" customHeight="1" hidden="1">
      <c r="A167" s="156" t="s">
        <v>52</v>
      </c>
      <c r="B167" s="156"/>
      <c r="C167" s="156"/>
      <c r="D167" s="156"/>
      <c r="E167" s="156"/>
      <c r="F167" s="156"/>
      <c r="G167" s="156"/>
      <c r="H167" s="156"/>
      <c r="I167" s="156"/>
      <c r="J167" s="176">
        <v>654</v>
      </c>
      <c r="K167" s="177">
        <v>8</v>
      </c>
      <c r="L167" s="177">
        <v>1</v>
      </c>
      <c r="M167" s="184"/>
      <c r="N167" s="163"/>
      <c r="O167" s="176"/>
      <c r="P167" s="182"/>
      <c r="Q167" s="182"/>
      <c r="R167" s="183"/>
      <c r="S167" s="180"/>
      <c r="T167" s="225"/>
      <c r="U167" s="225"/>
      <c r="V167" s="226"/>
      <c r="W167" s="75"/>
      <c r="X167" s="75"/>
      <c r="Y167" s="75"/>
      <c r="Z167" s="75"/>
      <c r="AA167" s="213"/>
      <c r="AB167" s="207"/>
      <c r="AC167" s="207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</row>
    <row r="168" spans="1:79" s="44" customFormat="1" ht="40.5" customHeight="1">
      <c r="A168" s="163" t="s">
        <v>46</v>
      </c>
      <c r="B168" s="156"/>
      <c r="C168" s="156"/>
      <c r="D168" s="156"/>
      <c r="E168" s="156"/>
      <c r="F168" s="156"/>
      <c r="G168" s="156"/>
      <c r="H168" s="156"/>
      <c r="I168" s="156"/>
      <c r="J168" s="176">
        <v>654</v>
      </c>
      <c r="K168" s="177">
        <v>8</v>
      </c>
      <c r="L168" s="177">
        <v>1</v>
      </c>
      <c r="M168" s="184" t="s">
        <v>163</v>
      </c>
      <c r="N168" s="163">
        <v>242</v>
      </c>
      <c r="O168" s="176"/>
      <c r="P168" s="182">
        <v>17000</v>
      </c>
      <c r="Q168" s="182"/>
      <c r="R168" s="183"/>
      <c r="S168" s="180"/>
      <c r="T168" s="225">
        <v>40</v>
      </c>
      <c r="U168" s="225">
        <v>40</v>
      </c>
      <c r="V168" s="226">
        <v>40</v>
      </c>
      <c r="W168" s="75"/>
      <c r="X168" s="75"/>
      <c r="Y168" s="75"/>
      <c r="Z168" s="75"/>
      <c r="AA168" s="213"/>
      <c r="AB168" s="213"/>
      <c r="AC168" s="213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</row>
    <row r="169" spans="1:79" s="44" customFormat="1" ht="45" customHeight="1">
      <c r="A169" s="156" t="s">
        <v>69</v>
      </c>
      <c r="B169" s="156"/>
      <c r="C169" s="156"/>
      <c r="D169" s="156"/>
      <c r="E169" s="156"/>
      <c r="F169" s="156"/>
      <c r="G169" s="156"/>
      <c r="H169" s="156"/>
      <c r="I169" s="156"/>
      <c r="J169" s="176">
        <v>654</v>
      </c>
      <c r="K169" s="177">
        <v>8</v>
      </c>
      <c r="L169" s="177">
        <v>1</v>
      </c>
      <c r="M169" s="184" t="s">
        <v>163</v>
      </c>
      <c r="N169" s="163">
        <v>244</v>
      </c>
      <c r="O169" s="176"/>
      <c r="P169" s="182">
        <v>631000</v>
      </c>
      <c r="Q169" s="182"/>
      <c r="R169" s="182"/>
      <c r="S169" s="180"/>
      <c r="T169" s="225">
        <f>2003.8-40-0.1</f>
        <v>1963.7</v>
      </c>
      <c r="U169" s="225">
        <f>1838.5</f>
        <v>1838.5</v>
      </c>
      <c r="V169" s="226">
        <v>1195.2</v>
      </c>
      <c r="W169" s="229">
        <f>T169+T168</f>
        <v>2003.7</v>
      </c>
      <c r="X169" s="75"/>
      <c r="Y169" s="75"/>
      <c r="Z169" s="75"/>
      <c r="AA169" s="211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</row>
    <row r="170" spans="1:79" s="44" customFormat="1" ht="33" customHeight="1">
      <c r="A170" s="156" t="s">
        <v>74</v>
      </c>
      <c r="B170" s="156"/>
      <c r="C170" s="156"/>
      <c r="D170" s="156"/>
      <c r="E170" s="156"/>
      <c r="F170" s="156"/>
      <c r="G170" s="156"/>
      <c r="H170" s="156"/>
      <c r="I170" s="156"/>
      <c r="J170" s="176">
        <v>654</v>
      </c>
      <c r="K170" s="177">
        <v>8</v>
      </c>
      <c r="L170" s="177">
        <v>1</v>
      </c>
      <c r="M170" s="184" t="s">
        <v>163</v>
      </c>
      <c r="N170" s="232">
        <v>851</v>
      </c>
      <c r="O170" s="233"/>
      <c r="P170" s="234"/>
      <c r="Q170" s="234"/>
      <c r="R170" s="235"/>
      <c r="S170" s="236"/>
      <c r="T170" s="237">
        <v>10</v>
      </c>
      <c r="U170" s="225">
        <v>10</v>
      </c>
      <c r="V170" s="226">
        <v>10</v>
      </c>
      <c r="W170" s="75"/>
      <c r="X170" s="75"/>
      <c r="Y170" s="75"/>
      <c r="Z170" s="75"/>
      <c r="AA170" s="211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</row>
    <row r="171" spans="1:79" s="44" customFormat="1" ht="33" customHeight="1">
      <c r="A171" s="156" t="s">
        <v>168</v>
      </c>
      <c r="B171" s="156"/>
      <c r="C171" s="156"/>
      <c r="D171" s="156"/>
      <c r="E171" s="156"/>
      <c r="F171" s="156"/>
      <c r="G171" s="156"/>
      <c r="H171" s="156"/>
      <c r="I171" s="156"/>
      <c r="J171" s="176">
        <v>654</v>
      </c>
      <c r="K171" s="177">
        <v>8</v>
      </c>
      <c r="L171" s="177">
        <v>1</v>
      </c>
      <c r="M171" s="184" t="s">
        <v>163</v>
      </c>
      <c r="N171" s="232">
        <v>853</v>
      </c>
      <c r="O171" s="233"/>
      <c r="P171" s="234"/>
      <c r="Q171" s="234"/>
      <c r="R171" s="235"/>
      <c r="S171" s="236"/>
      <c r="T171" s="237">
        <v>2</v>
      </c>
      <c r="U171" s="225">
        <v>0</v>
      </c>
      <c r="V171" s="226">
        <v>0</v>
      </c>
      <c r="W171" s="75"/>
      <c r="X171" s="75"/>
      <c r="Y171" s="75"/>
      <c r="Z171" s="75"/>
      <c r="AA171" s="211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</row>
    <row r="172" spans="1:79" s="44" customFormat="1" ht="16.5" customHeight="1">
      <c r="A172" s="164" t="s">
        <v>112</v>
      </c>
      <c r="B172" s="156"/>
      <c r="C172" s="156"/>
      <c r="D172" s="156"/>
      <c r="E172" s="156"/>
      <c r="F172" s="156"/>
      <c r="G172" s="156"/>
      <c r="H172" s="156"/>
      <c r="I172" s="156"/>
      <c r="J172" s="166">
        <v>654</v>
      </c>
      <c r="K172" s="186">
        <v>8</v>
      </c>
      <c r="L172" s="186">
        <v>2</v>
      </c>
      <c r="M172" s="168" t="s">
        <v>91</v>
      </c>
      <c r="N172" s="166">
        <v>0</v>
      </c>
      <c r="O172" s="166"/>
      <c r="P172" s="187" t="e">
        <f>P173</f>
        <v>#REF!</v>
      </c>
      <c r="Q172" s="187"/>
      <c r="R172" s="188"/>
      <c r="S172" s="175"/>
      <c r="T172" s="225">
        <f>T173</f>
        <v>799.7</v>
      </c>
      <c r="U172" s="225">
        <f>U173</f>
        <v>770.2</v>
      </c>
      <c r="V172" s="226">
        <f>V173</f>
        <v>760.2</v>
      </c>
      <c r="W172" s="75"/>
      <c r="X172" s="75"/>
      <c r="Y172" s="75"/>
      <c r="Z172" s="75"/>
      <c r="AA172" s="211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</row>
    <row r="173" spans="1:79" s="44" customFormat="1" ht="53.25" customHeight="1">
      <c r="A173" s="122" t="s">
        <v>148</v>
      </c>
      <c r="B173" s="156"/>
      <c r="C173" s="156"/>
      <c r="D173" s="156"/>
      <c r="E173" s="156"/>
      <c r="F173" s="156"/>
      <c r="G173" s="156"/>
      <c r="H173" s="156"/>
      <c r="I173" s="156"/>
      <c r="J173" s="176">
        <v>654</v>
      </c>
      <c r="K173" s="189">
        <v>8</v>
      </c>
      <c r="L173" s="189">
        <v>2</v>
      </c>
      <c r="M173" s="190" t="s">
        <v>162</v>
      </c>
      <c r="N173" s="176">
        <v>0</v>
      </c>
      <c r="O173" s="176"/>
      <c r="P173" s="182" t="e">
        <f>P175+#REF!+P177</f>
        <v>#REF!</v>
      </c>
      <c r="Q173" s="182"/>
      <c r="R173" s="183"/>
      <c r="S173" s="180"/>
      <c r="T173" s="225">
        <f>T174+T178+T179+T180+T181</f>
        <v>799.7</v>
      </c>
      <c r="U173" s="225">
        <f>U174+U178+U179+U180+U181</f>
        <v>770.2</v>
      </c>
      <c r="V173" s="226">
        <f>V174+V178+V179+V180+V181</f>
        <v>760.2</v>
      </c>
      <c r="W173" s="75"/>
      <c r="X173" s="75"/>
      <c r="Y173" s="75"/>
      <c r="Z173" s="75"/>
      <c r="AA173" s="211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</row>
    <row r="174" spans="1:79" s="44" customFormat="1" ht="78.75" customHeight="1">
      <c r="A174" s="191" t="s">
        <v>149</v>
      </c>
      <c r="B174" s="156"/>
      <c r="C174" s="156"/>
      <c r="D174" s="156"/>
      <c r="E174" s="156"/>
      <c r="F174" s="156"/>
      <c r="G174" s="156"/>
      <c r="H174" s="156"/>
      <c r="I174" s="156"/>
      <c r="J174" s="176">
        <v>654</v>
      </c>
      <c r="K174" s="189">
        <v>8</v>
      </c>
      <c r="L174" s="189">
        <v>2</v>
      </c>
      <c r="M174" s="184" t="s">
        <v>163</v>
      </c>
      <c r="N174" s="176">
        <v>0</v>
      </c>
      <c r="O174" s="176"/>
      <c r="P174" s="182" t="e">
        <f>P175+P177+#REF!</f>
        <v>#REF!</v>
      </c>
      <c r="Q174" s="182"/>
      <c r="R174" s="183"/>
      <c r="S174" s="180"/>
      <c r="T174" s="225">
        <f>T175+T176+T177</f>
        <v>799.7</v>
      </c>
      <c r="U174" s="225">
        <f>U175+U176+U177</f>
        <v>770.2</v>
      </c>
      <c r="V174" s="226">
        <f>V175+V176+V177</f>
        <v>760.2</v>
      </c>
      <c r="W174" s="75"/>
      <c r="X174" s="75"/>
      <c r="Y174" s="75"/>
      <c r="Z174" s="75"/>
      <c r="AA174" s="211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</row>
    <row r="175" spans="1:79" s="44" customFormat="1" ht="19.5" customHeight="1">
      <c r="A175" s="73" t="s">
        <v>64</v>
      </c>
      <c r="B175" s="156"/>
      <c r="C175" s="156"/>
      <c r="D175" s="156"/>
      <c r="E175" s="156"/>
      <c r="F175" s="156"/>
      <c r="G175" s="156"/>
      <c r="H175" s="156"/>
      <c r="I175" s="156"/>
      <c r="J175" s="176">
        <v>654</v>
      </c>
      <c r="K175" s="177">
        <v>8</v>
      </c>
      <c r="L175" s="177">
        <v>2</v>
      </c>
      <c r="M175" s="184" t="s">
        <v>163</v>
      </c>
      <c r="N175" s="163">
        <v>111</v>
      </c>
      <c r="O175" s="176"/>
      <c r="P175" s="182">
        <v>378686</v>
      </c>
      <c r="Q175" s="182"/>
      <c r="R175" s="185"/>
      <c r="S175" s="180"/>
      <c r="T175" s="225">
        <v>602.7</v>
      </c>
      <c r="U175" s="225">
        <v>580</v>
      </c>
      <c r="V175" s="225">
        <v>580</v>
      </c>
      <c r="W175" s="75"/>
      <c r="X175" s="75"/>
      <c r="Y175" s="75"/>
      <c r="Z175" s="75"/>
      <c r="AA175" s="213"/>
      <c r="AB175" s="213"/>
      <c r="AC175" s="213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</row>
    <row r="176" spans="1:79" s="44" customFormat="1" ht="39" customHeight="1">
      <c r="A176" s="73" t="s">
        <v>66</v>
      </c>
      <c r="B176" s="156"/>
      <c r="C176" s="156"/>
      <c r="D176" s="156"/>
      <c r="E176" s="156"/>
      <c r="F176" s="156"/>
      <c r="G176" s="156"/>
      <c r="H176" s="156"/>
      <c r="I176" s="156"/>
      <c r="J176" s="176">
        <v>654</v>
      </c>
      <c r="K176" s="177">
        <v>8</v>
      </c>
      <c r="L176" s="177">
        <v>2</v>
      </c>
      <c r="M176" s="184" t="s">
        <v>163</v>
      </c>
      <c r="N176" s="163">
        <v>112</v>
      </c>
      <c r="O176" s="176"/>
      <c r="P176" s="182"/>
      <c r="Q176" s="182"/>
      <c r="R176" s="185"/>
      <c r="S176" s="180"/>
      <c r="T176" s="225">
        <v>15</v>
      </c>
      <c r="U176" s="225">
        <v>15</v>
      </c>
      <c r="V176" s="226">
        <v>5</v>
      </c>
      <c r="W176" s="75"/>
      <c r="X176" s="75"/>
      <c r="Y176" s="75"/>
      <c r="Z176" s="75"/>
      <c r="AA176" s="211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</row>
    <row r="177" spans="1:79" s="44" customFormat="1" ht="33" customHeight="1">
      <c r="A177" s="156" t="s">
        <v>52</v>
      </c>
      <c r="B177" s="156"/>
      <c r="C177" s="156"/>
      <c r="D177" s="156"/>
      <c r="E177" s="156"/>
      <c r="F177" s="156"/>
      <c r="G177" s="156"/>
      <c r="H177" s="156"/>
      <c r="I177" s="156"/>
      <c r="J177" s="176">
        <v>654</v>
      </c>
      <c r="K177" s="177">
        <v>8</v>
      </c>
      <c r="L177" s="177">
        <v>2</v>
      </c>
      <c r="M177" s="184" t="s">
        <v>163</v>
      </c>
      <c r="N177" s="163">
        <v>119</v>
      </c>
      <c r="O177" s="176"/>
      <c r="P177" s="182">
        <v>5000</v>
      </c>
      <c r="Q177" s="182"/>
      <c r="R177" s="183"/>
      <c r="S177" s="180"/>
      <c r="T177" s="225">
        <v>182</v>
      </c>
      <c r="U177" s="225">
        <v>175.2</v>
      </c>
      <c r="V177" s="225">
        <v>175.2</v>
      </c>
      <c r="W177" s="75"/>
      <c r="X177" s="75"/>
      <c r="Y177" s="75"/>
      <c r="Z177" s="75"/>
      <c r="AA177" s="211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</row>
    <row r="178" spans="1:79" s="44" customFormat="1" ht="2.25" customHeight="1">
      <c r="A178" s="73" t="s">
        <v>64</v>
      </c>
      <c r="B178" s="156"/>
      <c r="C178" s="156"/>
      <c r="D178" s="156"/>
      <c r="E178" s="156"/>
      <c r="F178" s="156"/>
      <c r="G178" s="156"/>
      <c r="H178" s="156"/>
      <c r="I178" s="156"/>
      <c r="J178" s="176">
        <v>654</v>
      </c>
      <c r="K178" s="177">
        <v>8</v>
      </c>
      <c r="L178" s="177">
        <v>2</v>
      </c>
      <c r="M178" s="184"/>
      <c r="N178" s="163"/>
      <c r="O178" s="176"/>
      <c r="P178" s="182"/>
      <c r="Q178" s="182"/>
      <c r="R178" s="183"/>
      <c r="S178" s="180"/>
      <c r="T178" s="225"/>
      <c r="U178" s="225"/>
      <c r="V178" s="226"/>
      <c r="W178" s="75"/>
      <c r="X178" s="75"/>
      <c r="Y178" s="75"/>
      <c r="Z178" s="75"/>
      <c r="AA178" s="211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</row>
    <row r="179" spans="1:79" s="44" customFormat="1" ht="32.25" customHeight="1" hidden="1">
      <c r="A179" s="156" t="s">
        <v>52</v>
      </c>
      <c r="B179" s="156"/>
      <c r="C179" s="156"/>
      <c r="D179" s="156"/>
      <c r="E179" s="156"/>
      <c r="F179" s="156"/>
      <c r="G179" s="156"/>
      <c r="H179" s="156"/>
      <c r="I179" s="156"/>
      <c r="J179" s="176">
        <v>654</v>
      </c>
      <c r="K179" s="177">
        <v>8</v>
      </c>
      <c r="L179" s="177">
        <v>2</v>
      </c>
      <c r="M179" s="184"/>
      <c r="N179" s="163"/>
      <c r="O179" s="176"/>
      <c r="P179" s="182"/>
      <c r="Q179" s="182"/>
      <c r="R179" s="183"/>
      <c r="S179" s="180"/>
      <c r="T179" s="225"/>
      <c r="U179" s="225"/>
      <c r="V179" s="226"/>
      <c r="W179" s="75"/>
      <c r="X179" s="75"/>
      <c r="Y179" s="75"/>
      <c r="Z179" s="75"/>
      <c r="AA179" s="211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</row>
    <row r="180" spans="1:79" s="44" customFormat="1" ht="19.5" customHeight="1" hidden="1">
      <c r="A180" s="73" t="s">
        <v>64</v>
      </c>
      <c r="B180" s="156"/>
      <c r="C180" s="156"/>
      <c r="D180" s="156"/>
      <c r="E180" s="156"/>
      <c r="F180" s="156"/>
      <c r="G180" s="156"/>
      <c r="H180" s="156"/>
      <c r="I180" s="156"/>
      <c r="J180" s="176">
        <v>654</v>
      </c>
      <c r="K180" s="177">
        <v>8</v>
      </c>
      <c r="L180" s="177">
        <v>2</v>
      </c>
      <c r="M180" s="184"/>
      <c r="N180" s="163"/>
      <c r="O180" s="176"/>
      <c r="P180" s="182"/>
      <c r="Q180" s="182"/>
      <c r="R180" s="183"/>
      <c r="S180" s="180"/>
      <c r="T180" s="225"/>
      <c r="U180" s="225"/>
      <c r="V180" s="226"/>
      <c r="W180" s="75"/>
      <c r="X180" s="75"/>
      <c r="Y180" s="75"/>
      <c r="Z180" s="75"/>
      <c r="AA180" s="211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</row>
    <row r="181" spans="1:79" s="44" customFormat="1" ht="31.5" customHeight="1" hidden="1">
      <c r="A181" s="156" t="s">
        <v>52</v>
      </c>
      <c r="B181" s="156"/>
      <c r="C181" s="156"/>
      <c r="D181" s="156"/>
      <c r="E181" s="156"/>
      <c r="F181" s="156"/>
      <c r="G181" s="156"/>
      <c r="H181" s="156"/>
      <c r="I181" s="156"/>
      <c r="J181" s="176">
        <v>654</v>
      </c>
      <c r="K181" s="177">
        <v>8</v>
      </c>
      <c r="L181" s="177">
        <v>2</v>
      </c>
      <c r="M181" s="184"/>
      <c r="N181" s="163"/>
      <c r="O181" s="176"/>
      <c r="P181" s="182"/>
      <c r="Q181" s="182"/>
      <c r="R181" s="183"/>
      <c r="S181" s="180"/>
      <c r="T181" s="225"/>
      <c r="U181" s="225"/>
      <c r="V181" s="226"/>
      <c r="W181" s="75"/>
      <c r="X181" s="75"/>
      <c r="Y181" s="75"/>
      <c r="Z181" s="75"/>
      <c r="AA181" s="211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</row>
    <row r="182" spans="1:79" s="46" customFormat="1" ht="19.5" customHeight="1">
      <c r="A182" s="164" t="s">
        <v>38</v>
      </c>
      <c r="B182" s="162"/>
      <c r="C182" s="162"/>
      <c r="D182" s="162"/>
      <c r="E182" s="162"/>
      <c r="F182" s="162"/>
      <c r="G182" s="162"/>
      <c r="H182" s="162"/>
      <c r="I182" s="162"/>
      <c r="J182" s="166">
        <v>654</v>
      </c>
      <c r="K182" s="173">
        <v>10</v>
      </c>
      <c r="L182" s="173">
        <v>0</v>
      </c>
      <c r="M182" s="192" t="s">
        <v>91</v>
      </c>
      <c r="N182" s="169">
        <v>0</v>
      </c>
      <c r="O182" s="166"/>
      <c r="P182" s="187">
        <f>P187</f>
        <v>240000</v>
      </c>
      <c r="Q182" s="187"/>
      <c r="R182" s="193"/>
      <c r="S182" s="175"/>
      <c r="T182" s="225">
        <f aca="true" t="shared" si="12" ref="T182:V183">T183</f>
        <v>324</v>
      </c>
      <c r="U182" s="225">
        <f t="shared" si="12"/>
        <v>324</v>
      </c>
      <c r="V182" s="226">
        <f t="shared" si="12"/>
        <v>324</v>
      </c>
      <c r="W182" s="104"/>
      <c r="X182" s="104"/>
      <c r="Y182" s="104"/>
      <c r="Z182" s="104"/>
      <c r="AA182" s="211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</row>
    <row r="183" spans="1:79" s="46" customFormat="1" ht="18.75" customHeight="1">
      <c r="A183" s="73" t="s">
        <v>39</v>
      </c>
      <c r="B183" s="162"/>
      <c r="C183" s="162"/>
      <c r="D183" s="162"/>
      <c r="E183" s="162"/>
      <c r="F183" s="162"/>
      <c r="G183" s="162"/>
      <c r="H183" s="162"/>
      <c r="I183" s="162"/>
      <c r="J183" s="166">
        <v>654</v>
      </c>
      <c r="K183" s="177">
        <v>10</v>
      </c>
      <c r="L183" s="177">
        <v>1</v>
      </c>
      <c r="M183" s="192" t="s">
        <v>91</v>
      </c>
      <c r="N183" s="178">
        <v>0</v>
      </c>
      <c r="O183" s="166"/>
      <c r="P183" s="182">
        <f>P184</f>
        <v>240000</v>
      </c>
      <c r="Q183" s="182"/>
      <c r="R183" s="183"/>
      <c r="S183" s="175"/>
      <c r="T183" s="225">
        <f t="shared" si="12"/>
        <v>324</v>
      </c>
      <c r="U183" s="225">
        <f t="shared" si="12"/>
        <v>324</v>
      </c>
      <c r="V183" s="226">
        <f t="shared" si="12"/>
        <v>324</v>
      </c>
      <c r="W183" s="104"/>
      <c r="X183" s="104"/>
      <c r="Y183" s="104"/>
      <c r="Z183" s="104"/>
      <c r="AA183" s="205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</row>
    <row r="184" spans="1:79" s="44" customFormat="1" ht="53.25" customHeight="1">
      <c r="A184" s="121" t="s">
        <v>9</v>
      </c>
      <c r="B184" s="156"/>
      <c r="C184" s="156"/>
      <c r="D184" s="156"/>
      <c r="E184" s="156"/>
      <c r="F184" s="156"/>
      <c r="G184" s="156"/>
      <c r="H184" s="156"/>
      <c r="I184" s="156"/>
      <c r="J184" s="166">
        <v>654</v>
      </c>
      <c r="K184" s="177">
        <v>10</v>
      </c>
      <c r="L184" s="177">
        <v>1</v>
      </c>
      <c r="M184" s="194" t="s">
        <v>76</v>
      </c>
      <c r="N184" s="178">
        <v>0</v>
      </c>
      <c r="O184" s="176"/>
      <c r="P184" s="182">
        <f>P186</f>
        <v>240000</v>
      </c>
      <c r="Q184" s="182"/>
      <c r="R184" s="183"/>
      <c r="S184" s="180"/>
      <c r="T184" s="225">
        <f>T186</f>
        <v>324</v>
      </c>
      <c r="U184" s="225">
        <f>U186</f>
        <v>324</v>
      </c>
      <c r="V184" s="226">
        <f>V186</f>
        <v>324</v>
      </c>
      <c r="W184" s="75"/>
      <c r="X184" s="75"/>
      <c r="Y184" s="75"/>
      <c r="Z184" s="75"/>
      <c r="AA184" s="20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</row>
    <row r="185" spans="1:79" s="44" customFormat="1" ht="94.5" customHeight="1">
      <c r="A185" s="120" t="s">
        <v>155</v>
      </c>
      <c r="B185" s="156"/>
      <c r="C185" s="156"/>
      <c r="D185" s="156"/>
      <c r="E185" s="156"/>
      <c r="F185" s="156"/>
      <c r="G185" s="156"/>
      <c r="H185" s="156"/>
      <c r="I185" s="156"/>
      <c r="J185" s="166">
        <v>654</v>
      </c>
      <c r="K185" s="177">
        <v>10</v>
      </c>
      <c r="L185" s="177">
        <v>1</v>
      </c>
      <c r="M185" s="194" t="s">
        <v>79</v>
      </c>
      <c r="N185" s="178">
        <v>0</v>
      </c>
      <c r="O185" s="176"/>
      <c r="P185" s="182">
        <f>P186</f>
        <v>240000</v>
      </c>
      <c r="Q185" s="182"/>
      <c r="R185" s="183"/>
      <c r="S185" s="180"/>
      <c r="T185" s="225">
        <f aca="true" t="shared" si="13" ref="T185:V186">T186</f>
        <v>324</v>
      </c>
      <c r="U185" s="225">
        <f t="shared" si="13"/>
        <v>324</v>
      </c>
      <c r="V185" s="226">
        <f t="shared" si="13"/>
        <v>324</v>
      </c>
      <c r="W185" s="75"/>
      <c r="X185" s="75"/>
      <c r="Y185" s="75"/>
      <c r="Z185" s="75"/>
      <c r="AA185" s="20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</row>
    <row r="186" spans="1:79" s="44" customFormat="1" ht="24" customHeight="1">
      <c r="A186" s="163" t="s">
        <v>49</v>
      </c>
      <c r="B186" s="156"/>
      <c r="C186" s="156"/>
      <c r="D186" s="156"/>
      <c r="E186" s="156"/>
      <c r="F186" s="156"/>
      <c r="G186" s="156"/>
      <c r="H186" s="156"/>
      <c r="I186" s="156"/>
      <c r="J186" s="166">
        <v>654</v>
      </c>
      <c r="K186" s="177">
        <v>10</v>
      </c>
      <c r="L186" s="177">
        <v>1</v>
      </c>
      <c r="M186" s="194" t="s">
        <v>79</v>
      </c>
      <c r="N186" s="178">
        <v>0</v>
      </c>
      <c r="O186" s="176"/>
      <c r="P186" s="182">
        <f>P187</f>
        <v>240000</v>
      </c>
      <c r="Q186" s="182"/>
      <c r="R186" s="183"/>
      <c r="S186" s="180"/>
      <c r="T186" s="225">
        <f t="shared" si="13"/>
        <v>324</v>
      </c>
      <c r="U186" s="225">
        <f t="shared" si="13"/>
        <v>324</v>
      </c>
      <c r="V186" s="226">
        <f t="shared" si="13"/>
        <v>324</v>
      </c>
      <c r="W186" s="75"/>
      <c r="X186" s="75"/>
      <c r="Y186" s="75"/>
      <c r="Z186" s="75"/>
      <c r="AA186" s="20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</row>
    <row r="187" spans="1:79" s="44" customFormat="1" ht="45" customHeight="1">
      <c r="A187" s="195" t="s">
        <v>53</v>
      </c>
      <c r="B187" s="156"/>
      <c r="C187" s="156"/>
      <c r="D187" s="156"/>
      <c r="E187" s="156"/>
      <c r="F187" s="156"/>
      <c r="G187" s="156"/>
      <c r="H187" s="156"/>
      <c r="I187" s="156"/>
      <c r="J187" s="166">
        <v>654</v>
      </c>
      <c r="K187" s="177">
        <v>10</v>
      </c>
      <c r="L187" s="177">
        <v>1</v>
      </c>
      <c r="M187" s="194" t="s">
        <v>79</v>
      </c>
      <c r="N187" s="178">
        <v>321</v>
      </c>
      <c r="O187" s="176"/>
      <c r="P187" s="182">
        <f>240000-200000+200000</f>
        <v>240000</v>
      </c>
      <c r="Q187" s="182"/>
      <c r="R187" s="183"/>
      <c r="S187" s="180"/>
      <c r="T187" s="225">
        <v>324</v>
      </c>
      <c r="U187" s="225">
        <v>324</v>
      </c>
      <c r="V187" s="225">
        <v>324</v>
      </c>
      <c r="W187" s="75"/>
      <c r="X187" s="75"/>
      <c r="Y187" s="75"/>
      <c r="Z187" s="75"/>
      <c r="AA187" s="20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</row>
    <row r="188" spans="1:79" s="46" customFormat="1" ht="15" customHeight="1">
      <c r="A188" s="164" t="s">
        <v>113</v>
      </c>
      <c r="B188" s="162"/>
      <c r="C188" s="162"/>
      <c r="D188" s="162"/>
      <c r="E188" s="162"/>
      <c r="F188" s="162"/>
      <c r="G188" s="162"/>
      <c r="H188" s="162"/>
      <c r="I188" s="162"/>
      <c r="J188" s="166">
        <v>654</v>
      </c>
      <c r="K188" s="186">
        <v>11</v>
      </c>
      <c r="L188" s="186">
        <v>0</v>
      </c>
      <c r="M188" s="192" t="s">
        <v>91</v>
      </c>
      <c r="N188" s="166">
        <v>0</v>
      </c>
      <c r="O188" s="166"/>
      <c r="P188" s="174">
        <f>P190</f>
        <v>170888</v>
      </c>
      <c r="Q188" s="174"/>
      <c r="R188" s="174"/>
      <c r="S188" s="175"/>
      <c r="T188" s="223">
        <f>T190</f>
        <v>1980.8</v>
      </c>
      <c r="U188" s="223">
        <f>U190</f>
        <v>1980.8</v>
      </c>
      <c r="V188" s="224">
        <f>V190</f>
        <v>1965.8</v>
      </c>
      <c r="W188" s="104"/>
      <c r="X188" s="104"/>
      <c r="Y188" s="104"/>
      <c r="Z188" s="104"/>
      <c r="AA188" s="205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</row>
    <row r="189" spans="1:79" s="44" customFormat="1" ht="18.75" customHeight="1">
      <c r="A189" s="196" t="s">
        <v>55</v>
      </c>
      <c r="B189" s="156"/>
      <c r="C189" s="156"/>
      <c r="D189" s="156"/>
      <c r="E189" s="156"/>
      <c r="F189" s="156"/>
      <c r="G189" s="156"/>
      <c r="H189" s="156"/>
      <c r="I189" s="156"/>
      <c r="J189" s="176">
        <v>654</v>
      </c>
      <c r="K189" s="189">
        <v>11</v>
      </c>
      <c r="L189" s="189">
        <v>1</v>
      </c>
      <c r="M189" s="192" t="s">
        <v>91</v>
      </c>
      <c r="N189" s="176">
        <v>0</v>
      </c>
      <c r="O189" s="176"/>
      <c r="P189" s="179">
        <f>P190</f>
        <v>170888</v>
      </c>
      <c r="Q189" s="179"/>
      <c r="R189" s="179"/>
      <c r="S189" s="180"/>
      <c r="T189" s="223">
        <f aca="true" t="shared" si="14" ref="T189:V190">T190</f>
        <v>1980.8</v>
      </c>
      <c r="U189" s="223">
        <f t="shared" si="14"/>
        <v>1980.8</v>
      </c>
      <c r="V189" s="224">
        <f t="shared" si="14"/>
        <v>1965.8</v>
      </c>
      <c r="W189" s="75"/>
      <c r="X189" s="75"/>
      <c r="Y189" s="75"/>
      <c r="Z189" s="75"/>
      <c r="AA189" s="203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</row>
    <row r="190" spans="1:79" s="44" customFormat="1" ht="40.5" customHeight="1">
      <c r="A190" s="122" t="s">
        <v>151</v>
      </c>
      <c r="B190" s="156"/>
      <c r="C190" s="156"/>
      <c r="D190" s="156"/>
      <c r="E190" s="156"/>
      <c r="F190" s="156"/>
      <c r="G190" s="156"/>
      <c r="H190" s="156"/>
      <c r="I190" s="156"/>
      <c r="J190" s="176">
        <v>654</v>
      </c>
      <c r="K190" s="189">
        <v>11</v>
      </c>
      <c r="L190" s="189">
        <v>1</v>
      </c>
      <c r="M190" s="197" t="s">
        <v>165</v>
      </c>
      <c r="N190" s="176">
        <v>0</v>
      </c>
      <c r="O190" s="176"/>
      <c r="P190" s="179">
        <f>P191+P195</f>
        <v>170888</v>
      </c>
      <c r="Q190" s="179"/>
      <c r="R190" s="179"/>
      <c r="S190" s="180"/>
      <c r="T190" s="223">
        <f t="shared" si="14"/>
        <v>1980.8</v>
      </c>
      <c r="U190" s="223">
        <f t="shared" si="14"/>
        <v>1980.8</v>
      </c>
      <c r="V190" s="224">
        <f t="shared" si="14"/>
        <v>1965.8</v>
      </c>
      <c r="W190" s="75"/>
      <c r="X190" s="75"/>
      <c r="Y190" s="75"/>
      <c r="Z190" s="75"/>
      <c r="AA190" s="203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</row>
    <row r="191" spans="1:79" s="44" customFormat="1" ht="50.25" customHeight="1">
      <c r="A191" s="119" t="s">
        <v>152</v>
      </c>
      <c r="B191" s="156"/>
      <c r="C191" s="156"/>
      <c r="D191" s="156"/>
      <c r="E191" s="156"/>
      <c r="F191" s="156"/>
      <c r="G191" s="156"/>
      <c r="H191" s="156"/>
      <c r="I191" s="156"/>
      <c r="J191" s="176">
        <v>654</v>
      </c>
      <c r="K191" s="189">
        <v>11</v>
      </c>
      <c r="L191" s="189">
        <v>1</v>
      </c>
      <c r="M191" s="184" t="s">
        <v>150</v>
      </c>
      <c r="N191" s="176">
        <v>0</v>
      </c>
      <c r="O191" s="176"/>
      <c r="P191" s="179">
        <f>P193+P196</f>
        <v>170888</v>
      </c>
      <c r="Q191" s="179"/>
      <c r="R191" s="198"/>
      <c r="S191" s="180"/>
      <c r="T191" s="223">
        <f>T192+T193+T196+T194+T195</f>
        <v>1980.8</v>
      </c>
      <c r="U191" s="223">
        <f>U192+U193+U196+U194+U195</f>
        <v>1980.8</v>
      </c>
      <c r="V191" s="224">
        <f>V192+V193+V196+V194+V195</f>
        <v>1965.8</v>
      </c>
      <c r="W191" s="75"/>
      <c r="X191" s="75"/>
      <c r="Y191" s="75"/>
      <c r="Z191" s="75"/>
      <c r="AA191" s="203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</row>
    <row r="192" spans="1:79" s="44" customFormat="1" ht="18.75" customHeight="1">
      <c r="A192" s="73" t="s">
        <v>64</v>
      </c>
      <c r="B192" s="156"/>
      <c r="C192" s="156"/>
      <c r="D192" s="156"/>
      <c r="E192" s="156"/>
      <c r="F192" s="156"/>
      <c r="G192" s="156"/>
      <c r="H192" s="156"/>
      <c r="I192" s="156"/>
      <c r="J192" s="176">
        <v>654</v>
      </c>
      <c r="K192" s="189">
        <v>11</v>
      </c>
      <c r="L192" s="189">
        <v>1</v>
      </c>
      <c r="M192" s="184" t="s">
        <v>150</v>
      </c>
      <c r="N192" s="176">
        <v>111</v>
      </c>
      <c r="O192" s="176"/>
      <c r="P192" s="179"/>
      <c r="Q192" s="179"/>
      <c r="R192" s="198"/>
      <c r="S192" s="180"/>
      <c r="T192" s="223">
        <v>1514.8</v>
      </c>
      <c r="U192" s="223">
        <v>1509.8</v>
      </c>
      <c r="V192" s="224">
        <v>1509.8</v>
      </c>
      <c r="W192" s="75"/>
      <c r="X192" s="75"/>
      <c r="Y192" s="75"/>
      <c r="Z192" s="75"/>
      <c r="AA192" s="203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</row>
    <row r="193" spans="1:79" s="44" customFormat="1" ht="43.5" customHeight="1">
      <c r="A193" s="73" t="s">
        <v>66</v>
      </c>
      <c r="B193" s="156"/>
      <c r="C193" s="156"/>
      <c r="D193" s="156"/>
      <c r="E193" s="156"/>
      <c r="F193" s="156"/>
      <c r="G193" s="156"/>
      <c r="H193" s="156"/>
      <c r="I193" s="156"/>
      <c r="J193" s="176">
        <v>654</v>
      </c>
      <c r="K193" s="189">
        <v>11</v>
      </c>
      <c r="L193" s="189">
        <v>1</v>
      </c>
      <c r="M193" s="184" t="s">
        <v>150</v>
      </c>
      <c r="N193" s="176">
        <v>112</v>
      </c>
      <c r="O193" s="176"/>
      <c r="P193" s="179">
        <f>170888</f>
        <v>170888</v>
      </c>
      <c r="Q193" s="179"/>
      <c r="R193" s="179"/>
      <c r="S193" s="180"/>
      <c r="T193" s="223">
        <v>15</v>
      </c>
      <c r="U193" s="223">
        <v>15</v>
      </c>
      <c r="V193" s="224">
        <v>0</v>
      </c>
      <c r="W193" s="75"/>
      <c r="X193" s="75"/>
      <c r="Y193" s="75"/>
      <c r="Z193" s="75"/>
      <c r="AA193" s="203"/>
      <c r="AB193" s="20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</row>
    <row r="194" spans="1:79" s="44" customFormat="1" ht="26.25" customHeight="1">
      <c r="A194" s="73" t="s">
        <v>52</v>
      </c>
      <c r="B194" s="156"/>
      <c r="C194" s="156"/>
      <c r="D194" s="156"/>
      <c r="E194" s="156"/>
      <c r="F194" s="156"/>
      <c r="G194" s="156"/>
      <c r="H194" s="156"/>
      <c r="I194" s="156"/>
      <c r="J194" s="176">
        <v>654</v>
      </c>
      <c r="K194" s="189">
        <v>11</v>
      </c>
      <c r="L194" s="189">
        <v>1</v>
      </c>
      <c r="M194" s="184" t="s">
        <v>150</v>
      </c>
      <c r="N194" s="176">
        <v>119</v>
      </c>
      <c r="O194" s="176"/>
      <c r="P194" s="179">
        <f>170888</f>
        <v>170888</v>
      </c>
      <c r="Q194" s="179"/>
      <c r="R194" s="179"/>
      <c r="S194" s="180"/>
      <c r="T194" s="223">
        <v>451</v>
      </c>
      <c r="U194" s="223">
        <v>456</v>
      </c>
      <c r="V194" s="224">
        <v>456</v>
      </c>
      <c r="W194" s="75"/>
      <c r="X194" s="75"/>
      <c r="Y194" s="75"/>
      <c r="Z194" s="75"/>
      <c r="AA194" s="203"/>
      <c r="AB194" s="20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</row>
    <row r="195" spans="1:79" s="44" customFormat="1" ht="18.75" customHeight="1" hidden="1">
      <c r="A195" s="156" t="s">
        <v>69</v>
      </c>
      <c r="B195" s="156"/>
      <c r="C195" s="156"/>
      <c r="D195" s="156"/>
      <c r="E195" s="156"/>
      <c r="F195" s="156"/>
      <c r="G195" s="156"/>
      <c r="H195" s="156"/>
      <c r="I195" s="156"/>
      <c r="J195" s="176">
        <v>654</v>
      </c>
      <c r="K195" s="189">
        <v>11</v>
      </c>
      <c r="L195" s="189">
        <v>1</v>
      </c>
      <c r="M195" s="184"/>
      <c r="N195" s="176"/>
      <c r="O195" s="176"/>
      <c r="P195" s="179"/>
      <c r="Q195" s="179"/>
      <c r="R195" s="179"/>
      <c r="S195" s="180"/>
      <c r="T195" s="223"/>
      <c r="U195" s="223"/>
      <c r="V195" s="224"/>
      <c r="W195" s="75"/>
      <c r="X195" s="75"/>
      <c r="Y195" s="75"/>
      <c r="Z195" s="75"/>
      <c r="AA195" s="20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</row>
    <row r="196" spans="1:79" s="44" customFormat="1" ht="41.25" customHeight="1" hidden="1">
      <c r="A196" s="18"/>
      <c r="B196" s="18"/>
      <c r="C196" s="18"/>
      <c r="D196" s="18"/>
      <c r="E196" s="18"/>
      <c r="F196" s="18"/>
      <c r="G196" s="18"/>
      <c r="H196" s="18"/>
      <c r="I196" s="18"/>
      <c r="J196" s="34"/>
      <c r="K196" s="20"/>
      <c r="L196" s="20"/>
      <c r="M196" s="21"/>
      <c r="N196" s="19"/>
      <c r="O196" s="19"/>
      <c r="P196" s="23"/>
      <c r="Q196" s="23"/>
      <c r="R196" s="36"/>
      <c r="S196" s="35"/>
      <c r="T196" s="215"/>
      <c r="U196" s="215"/>
      <c r="V196" s="216"/>
      <c r="W196" s="75"/>
      <c r="X196" s="75"/>
      <c r="Y196" s="75"/>
      <c r="Z196" s="75"/>
      <c r="AA196" s="20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</row>
    <row r="197" spans="1:79" s="44" customFormat="1" ht="41.25" customHeight="1" hidden="1">
      <c r="A197" s="33"/>
      <c r="B197" s="33"/>
      <c r="C197" s="33"/>
      <c r="D197" s="33"/>
      <c r="E197" s="33"/>
      <c r="F197" s="33"/>
      <c r="G197" s="33"/>
      <c r="H197" s="33"/>
      <c r="I197" s="33"/>
      <c r="J197" s="34"/>
      <c r="K197" s="38"/>
      <c r="L197" s="38"/>
      <c r="M197" s="37"/>
      <c r="N197" s="34"/>
      <c r="O197" s="34"/>
      <c r="P197" s="36"/>
      <c r="Q197" s="36"/>
      <c r="R197" s="36"/>
      <c r="S197" s="35"/>
      <c r="T197" s="215"/>
      <c r="U197" s="215"/>
      <c r="V197" s="216"/>
      <c r="W197" s="75"/>
      <c r="X197" s="75"/>
      <c r="Y197" s="75"/>
      <c r="Z197" s="75"/>
      <c r="AA197" s="20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</row>
    <row r="198" spans="1:79" s="44" customFormat="1" ht="41.25" customHeight="1" hidden="1">
      <c r="A198" s="33"/>
      <c r="B198" s="33"/>
      <c r="C198" s="33"/>
      <c r="D198" s="33"/>
      <c r="E198" s="33"/>
      <c r="F198" s="33"/>
      <c r="G198" s="33"/>
      <c r="H198" s="33"/>
      <c r="I198" s="33"/>
      <c r="J198" s="34"/>
      <c r="K198" s="38"/>
      <c r="L198" s="38"/>
      <c r="M198" s="37"/>
      <c r="N198" s="34"/>
      <c r="O198" s="34"/>
      <c r="P198" s="36"/>
      <c r="Q198" s="36"/>
      <c r="R198" s="36"/>
      <c r="S198" s="35"/>
      <c r="T198" s="215"/>
      <c r="U198" s="215"/>
      <c r="V198" s="216"/>
      <c r="W198" s="75"/>
      <c r="X198" s="75"/>
      <c r="Y198" s="75"/>
      <c r="Z198" s="75"/>
      <c r="AA198" s="20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</row>
    <row r="199" spans="1:79" s="44" customFormat="1" ht="41.25" customHeight="1" hidden="1">
      <c r="A199" s="33"/>
      <c r="B199" s="33"/>
      <c r="C199" s="33"/>
      <c r="D199" s="33"/>
      <c r="E199" s="33"/>
      <c r="F199" s="33"/>
      <c r="G199" s="33"/>
      <c r="H199" s="33"/>
      <c r="I199" s="33"/>
      <c r="J199" s="34"/>
      <c r="K199" s="38"/>
      <c r="L199" s="38"/>
      <c r="M199" s="37"/>
      <c r="N199" s="34"/>
      <c r="O199" s="34"/>
      <c r="P199" s="36"/>
      <c r="Q199" s="36"/>
      <c r="R199" s="36"/>
      <c r="S199" s="35"/>
      <c r="T199" s="215"/>
      <c r="U199" s="215"/>
      <c r="V199" s="216"/>
      <c r="W199" s="75"/>
      <c r="X199" s="75"/>
      <c r="Y199" s="75"/>
      <c r="Z199" s="75"/>
      <c r="AA199" s="20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</row>
    <row r="200" spans="1:79" s="44" customFormat="1" ht="41.25" customHeight="1" hidden="1">
      <c r="A200" s="33"/>
      <c r="B200" s="33"/>
      <c r="C200" s="33"/>
      <c r="D200" s="33"/>
      <c r="E200" s="33"/>
      <c r="F200" s="33"/>
      <c r="G200" s="33"/>
      <c r="H200" s="33"/>
      <c r="I200" s="33"/>
      <c r="J200" s="34"/>
      <c r="K200" s="38"/>
      <c r="L200" s="38"/>
      <c r="M200" s="37"/>
      <c r="N200" s="34"/>
      <c r="O200" s="34"/>
      <c r="P200" s="36"/>
      <c r="Q200" s="36"/>
      <c r="R200" s="36"/>
      <c r="S200" s="35"/>
      <c r="T200" s="215"/>
      <c r="U200" s="215"/>
      <c r="V200" s="216"/>
      <c r="W200" s="75"/>
      <c r="X200" s="75"/>
      <c r="Y200" s="75"/>
      <c r="Z200" s="75"/>
      <c r="AA200" s="20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</row>
    <row r="201" spans="1:79" s="44" customFormat="1" ht="41.25" customHeight="1" hidden="1">
      <c r="A201" s="33"/>
      <c r="B201" s="33"/>
      <c r="C201" s="33"/>
      <c r="D201" s="33"/>
      <c r="E201" s="33"/>
      <c r="F201" s="33"/>
      <c r="G201" s="33"/>
      <c r="H201" s="33"/>
      <c r="I201" s="33"/>
      <c r="J201" s="34"/>
      <c r="K201" s="38"/>
      <c r="L201" s="38"/>
      <c r="M201" s="37"/>
      <c r="N201" s="34"/>
      <c r="O201" s="34"/>
      <c r="P201" s="36"/>
      <c r="Q201" s="36"/>
      <c r="R201" s="36"/>
      <c r="S201" s="35"/>
      <c r="T201" s="215"/>
      <c r="U201" s="215"/>
      <c r="V201" s="216"/>
      <c r="W201" s="75"/>
      <c r="X201" s="75"/>
      <c r="Y201" s="75"/>
      <c r="Z201" s="75"/>
      <c r="AA201" s="20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</row>
    <row r="202" spans="1:79" s="44" customFormat="1" ht="41.25" customHeight="1" hidden="1">
      <c r="A202" s="33"/>
      <c r="B202" s="33"/>
      <c r="C202" s="33"/>
      <c r="D202" s="33"/>
      <c r="E202" s="33"/>
      <c r="F202" s="33"/>
      <c r="G202" s="33"/>
      <c r="H202" s="33"/>
      <c r="I202" s="33"/>
      <c r="J202" s="34"/>
      <c r="K202" s="38"/>
      <c r="L202" s="38"/>
      <c r="M202" s="37"/>
      <c r="N202" s="34"/>
      <c r="O202" s="34"/>
      <c r="P202" s="36"/>
      <c r="Q202" s="36"/>
      <c r="R202" s="36"/>
      <c r="S202" s="35"/>
      <c r="T202" s="215"/>
      <c r="U202" s="215"/>
      <c r="V202" s="216"/>
      <c r="W202" s="75"/>
      <c r="X202" s="75"/>
      <c r="Y202" s="75"/>
      <c r="Z202" s="75"/>
      <c r="AA202" s="20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</row>
    <row r="203" spans="1:79" s="44" customFormat="1" ht="41.25" customHeight="1" hidden="1">
      <c r="A203" s="33"/>
      <c r="B203" s="33"/>
      <c r="C203" s="33"/>
      <c r="D203" s="33"/>
      <c r="E203" s="33"/>
      <c r="F203" s="33"/>
      <c r="G203" s="33"/>
      <c r="H203" s="33"/>
      <c r="I203" s="33"/>
      <c r="J203" s="34"/>
      <c r="K203" s="38"/>
      <c r="L203" s="38"/>
      <c r="M203" s="37"/>
      <c r="N203" s="34"/>
      <c r="O203" s="34"/>
      <c r="P203" s="36"/>
      <c r="Q203" s="36"/>
      <c r="R203" s="36"/>
      <c r="S203" s="35"/>
      <c r="T203" s="215"/>
      <c r="U203" s="215"/>
      <c r="V203" s="216"/>
      <c r="W203" s="75"/>
      <c r="X203" s="75"/>
      <c r="Y203" s="75"/>
      <c r="Z203" s="75"/>
      <c r="AA203" s="20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</row>
    <row r="204" spans="1:79" s="44" customFormat="1" ht="41.25" customHeight="1" hidden="1">
      <c r="A204" s="33"/>
      <c r="B204" s="33"/>
      <c r="C204" s="33"/>
      <c r="D204" s="33"/>
      <c r="E204" s="33"/>
      <c r="F204" s="33"/>
      <c r="G204" s="33"/>
      <c r="H204" s="33"/>
      <c r="I204" s="33"/>
      <c r="J204" s="34"/>
      <c r="K204" s="38"/>
      <c r="L204" s="38"/>
      <c r="M204" s="37"/>
      <c r="N204" s="34"/>
      <c r="O204" s="34"/>
      <c r="P204" s="36"/>
      <c r="Q204" s="36"/>
      <c r="R204" s="36"/>
      <c r="S204" s="35"/>
      <c r="T204" s="215"/>
      <c r="U204" s="215"/>
      <c r="V204" s="216"/>
      <c r="W204" s="75"/>
      <c r="X204" s="75"/>
      <c r="Y204" s="75"/>
      <c r="Z204" s="75"/>
      <c r="AA204" s="20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</row>
    <row r="205" spans="1:79" s="44" customFormat="1" ht="41.25" customHeight="1" hidden="1">
      <c r="A205" s="33"/>
      <c r="B205" s="33"/>
      <c r="C205" s="33"/>
      <c r="D205" s="33"/>
      <c r="E205" s="33"/>
      <c r="F205" s="33"/>
      <c r="G205" s="33"/>
      <c r="H205" s="33"/>
      <c r="I205" s="33"/>
      <c r="J205" s="34"/>
      <c r="K205" s="38"/>
      <c r="L205" s="38"/>
      <c r="M205" s="37"/>
      <c r="N205" s="34"/>
      <c r="O205" s="34"/>
      <c r="P205" s="36"/>
      <c r="Q205" s="36"/>
      <c r="R205" s="36"/>
      <c r="S205" s="35"/>
      <c r="T205" s="215"/>
      <c r="U205" s="215"/>
      <c r="V205" s="216"/>
      <c r="W205" s="75"/>
      <c r="X205" s="75"/>
      <c r="Y205" s="75"/>
      <c r="Z205" s="75"/>
      <c r="AA205" s="20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</row>
    <row r="206" spans="1:79" s="44" customFormat="1" ht="41.25" customHeight="1" hidden="1">
      <c r="A206" s="33"/>
      <c r="B206" s="33"/>
      <c r="C206" s="33"/>
      <c r="D206" s="33"/>
      <c r="E206" s="33"/>
      <c r="F206" s="33"/>
      <c r="G206" s="33"/>
      <c r="H206" s="33"/>
      <c r="I206" s="33"/>
      <c r="J206" s="34"/>
      <c r="K206" s="38"/>
      <c r="L206" s="38"/>
      <c r="M206" s="37"/>
      <c r="N206" s="34"/>
      <c r="O206" s="34"/>
      <c r="P206" s="36"/>
      <c r="Q206" s="36"/>
      <c r="R206" s="36"/>
      <c r="S206" s="35"/>
      <c r="T206" s="215"/>
      <c r="U206" s="215"/>
      <c r="V206" s="216"/>
      <c r="W206" s="75"/>
      <c r="X206" s="75"/>
      <c r="Y206" s="75"/>
      <c r="Z206" s="75"/>
      <c r="AA206" s="20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</row>
    <row r="207" spans="1:79" s="44" customFormat="1" ht="41.25" customHeight="1" hidden="1">
      <c r="A207" s="33"/>
      <c r="B207" s="33"/>
      <c r="C207" s="33"/>
      <c r="D207" s="33"/>
      <c r="E207" s="33"/>
      <c r="F207" s="33"/>
      <c r="G207" s="33"/>
      <c r="H207" s="33"/>
      <c r="I207" s="33"/>
      <c r="J207" s="34"/>
      <c r="K207" s="38"/>
      <c r="L207" s="38"/>
      <c r="M207" s="37"/>
      <c r="N207" s="34"/>
      <c r="O207" s="34"/>
      <c r="P207" s="36"/>
      <c r="Q207" s="36"/>
      <c r="R207" s="36"/>
      <c r="S207" s="35"/>
      <c r="T207" s="215"/>
      <c r="U207" s="215"/>
      <c r="V207" s="216"/>
      <c r="W207" s="75"/>
      <c r="X207" s="75"/>
      <c r="Y207" s="75"/>
      <c r="Z207" s="75"/>
      <c r="AA207" s="20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</row>
    <row r="208" spans="1:79" s="44" customFormat="1" ht="41.25" customHeight="1" hidden="1">
      <c r="A208" s="33"/>
      <c r="B208" s="33"/>
      <c r="C208" s="33"/>
      <c r="D208" s="33"/>
      <c r="E208" s="33"/>
      <c r="F208" s="33"/>
      <c r="G208" s="33"/>
      <c r="H208" s="33"/>
      <c r="I208" s="33"/>
      <c r="J208" s="34"/>
      <c r="K208" s="38"/>
      <c r="L208" s="38"/>
      <c r="M208" s="37"/>
      <c r="N208" s="34"/>
      <c r="O208" s="34"/>
      <c r="P208" s="36"/>
      <c r="Q208" s="36"/>
      <c r="R208" s="36"/>
      <c r="S208" s="35"/>
      <c r="T208" s="215"/>
      <c r="U208" s="215"/>
      <c r="V208" s="216"/>
      <c r="W208" s="75"/>
      <c r="X208" s="75"/>
      <c r="Y208" s="75"/>
      <c r="Z208" s="75"/>
      <c r="AA208" s="20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</row>
    <row r="209" spans="1:79" s="44" customFormat="1" ht="41.25" customHeight="1" hidden="1">
      <c r="A209" s="33"/>
      <c r="B209" s="33"/>
      <c r="C209" s="33"/>
      <c r="D209" s="33"/>
      <c r="E209" s="33"/>
      <c r="F209" s="33"/>
      <c r="G209" s="33"/>
      <c r="H209" s="33"/>
      <c r="I209" s="33"/>
      <c r="J209" s="34"/>
      <c r="K209" s="38"/>
      <c r="L209" s="38"/>
      <c r="M209" s="37"/>
      <c r="N209" s="34"/>
      <c r="O209" s="34"/>
      <c r="P209" s="36"/>
      <c r="Q209" s="36"/>
      <c r="R209" s="36"/>
      <c r="S209" s="35"/>
      <c r="T209" s="215"/>
      <c r="U209" s="215"/>
      <c r="V209" s="216"/>
      <c r="W209" s="75"/>
      <c r="X209" s="75"/>
      <c r="Y209" s="75"/>
      <c r="Z209" s="75"/>
      <c r="AA209" s="20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</row>
    <row r="210" spans="1:79" s="44" customFormat="1" ht="41.25" customHeight="1" hidden="1">
      <c r="A210" s="33"/>
      <c r="B210" s="33"/>
      <c r="C210" s="33"/>
      <c r="D210" s="33"/>
      <c r="E210" s="33"/>
      <c r="F210" s="33"/>
      <c r="G210" s="33"/>
      <c r="H210" s="33"/>
      <c r="I210" s="33"/>
      <c r="J210" s="34"/>
      <c r="K210" s="38"/>
      <c r="L210" s="38"/>
      <c r="M210" s="37"/>
      <c r="N210" s="34"/>
      <c r="O210" s="34"/>
      <c r="P210" s="36"/>
      <c r="Q210" s="36"/>
      <c r="R210" s="36"/>
      <c r="S210" s="35"/>
      <c r="T210" s="215"/>
      <c r="U210" s="215"/>
      <c r="V210" s="216"/>
      <c r="W210" s="75"/>
      <c r="X210" s="75"/>
      <c r="Y210" s="75"/>
      <c r="Z210" s="75"/>
      <c r="AA210" s="20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</row>
    <row r="211" spans="1:79" s="44" customFormat="1" ht="41.25" customHeight="1" hidden="1">
      <c r="A211" s="33"/>
      <c r="B211" s="33"/>
      <c r="C211" s="33"/>
      <c r="D211" s="33"/>
      <c r="E211" s="33"/>
      <c r="F211" s="33"/>
      <c r="G211" s="33"/>
      <c r="H211" s="33"/>
      <c r="I211" s="33"/>
      <c r="J211" s="34"/>
      <c r="K211" s="38"/>
      <c r="L211" s="38"/>
      <c r="M211" s="37"/>
      <c r="N211" s="34"/>
      <c r="O211" s="34"/>
      <c r="P211" s="36"/>
      <c r="Q211" s="36"/>
      <c r="R211" s="36"/>
      <c r="S211" s="35"/>
      <c r="T211" s="215"/>
      <c r="U211" s="215"/>
      <c r="V211" s="216"/>
      <c r="W211" s="75"/>
      <c r="X211" s="75"/>
      <c r="Y211" s="75"/>
      <c r="Z211" s="75"/>
      <c r="AA211" s="20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</row>
    <row r="212" spans="1:79" s="44" customFormat="1" ht="41.25" customHeight="1" hidden="1">
      <c r="A212" s="33"/>
      <c r="B212" s="33"/>
      <c r="C212" s="33"/>
      <c r="D212" s="33"/>
      <c r="E212" s="33"/>
      <c r="F212" s="33"/>
      <c r="G212" s="33"/>
      <c r="H212" s="33"/>
      <c r="I212" s="33"/>
      <c r="J212" s="34"/>
      <c r="K212" s="38"/>
      <c r="L212" s="38"/>
      <c r="M212" s="37"/>
      <c r="N212" s="34"/>
      <c r="O212" s="34"/>
      <c r="P212" s="36"/>
      <c r="Q212" s="36"/>
      <c r="R212" s="36"/>
      <c r="S212" s="35"/>
      <c r="T212" s="215"/>
      <c r="U212" s="215"/>
      <c r="V212" s="216"/>
      <c r="W212" s="75"/>
      <c r="X212" s="75"/>
      <c r="Y212" s="75"/>
      <c r="Z212" s="75"/>
      <c r="AA212" s="20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</row>
    <row r="213" spans="1:79" s="44" customFormat="1" ht="41.25" customHeight="1" hidden="1">
      <c r="A213" s="33"/>
      <c r="B213" s="33"/>
      <c r="C213" s="33"/>
      <c r="D213" s="33"/>
      <c r="E213" s="33"/>
      <c r="F213" s="33"/>
      <c r="G213" s="33"/>
      <c r="H213" s="33"/>
      <c r="I213" s="33"/>
      <c r="J213" s="34"/>
      <c r="K213" s="38"/>
      <c r="L213" s="38"/>
      <c r="M213" s="37"/>
      <c r="N213" s="34"/>
      <c r="O213" s="34"/>
      <c r="P213" s="36"/>
      <c r="Q213" s="36"/>
      <c r="R213" s="36"/>
      <c r="S213" s="35"/>
      <c r="T213" s="215"/>
      <c r="U213" s="215"/>
      <c r="V213" s="216"/>
      <c r="W213" s="75"/>
      <c r="X213" s="75"/>
      <c r="Y213" s="75"/>
      <c r="Z213" s="75"/>
      <c r="AA213" s="20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</row>
    <row r="214" spans="1:79" s="44" customFormat="1" ht="41.25" customHeight="1" hidden="1">
      <c r="A214" s="33"/>
      <c r="B214" s="33"/>
      <c r="C214" s="33"/>
      <c r="D214" s="33"/>
      <c r="E214" s="33"/>
      <c r="F214" s="33"/>
      <c r="G214" s="33"/>
      <c r="H214" s="33"/>
      <c r="I214" s="33"/>
      <c r="J214" s="34"/>
      <c r="K214" s="38"/>
      <c r="L214" s="38"/>
      <c r="M214" s="37"/>
      <c r="N214" s="34"/>
      <c r="O214" s="34"/>
      <c r="P214" s="36"/>
      <c r="Q214" s="36"/>
      <c r="R214" s="36"/>
      <c r="S214" s="35"/>
      <c r="T214" s="215"/>
      <c r="U214" s="215"/>
      <c r="V214" s="216"/>
      <c r="W214" s="75"/>
      <c r="X214" s="75"/>
      <c r="Y214" s="75"/>
      <c r="Z214" s="75"/>
      <c r="AA214" s="20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</row>
    <row r="215" spans="1:79" s="44" customFormat="1" ht="41.25" customHeight="1" hidden="1">
      <c r="A215" s="33"/>
      <c r="B215" s="33"/>
      <c r="C215" s="33"/>
      <c r="D215" s="33"/>
      <c r="E215" s="33"/>
      <c r="F215" s="33"/>
      <c r="G215" s="33"/>
      <c r="H215" s="33"/>
      <c r="I215" s="33"/>
      <c r="J215" s="34"/>
      <c r="K215" s="38"/>
      <c r="L215" s="38"/>
      <c r="M215" s="37"/>
      <c r="N215" s="34"/>
      <c r="O215" s="34"/>
      <c r="P215" s="36"/>
      <c r="Q215" s="36"/>
      <c r="R215" s="36"/>
      <c r="S215" s="35"/>
      <c r="T215" s="215"/>
      <c r="U215" s="215"/>
      <c r="V215" s="216"/>
      <c r="W215" s="75"/>
      <c r="X215" s="75"/>
      <c r="Y215" s="75"/>
      <c r="Z215" s="75"/>
      <c r="AA215" s="20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</row>
    <row r="216" spans="1:79" s="44" customFormat="1" ht="41.25" customHeight="1" hidden="1">
      <c r="A216" s="33"/>
      <c r="B216" s="33"/>
      <c r="C216" s="33"/>
      <c r="D216" s="33"/>
      <c r="E216" s="33"/>
      <c r="F216" s="33"/>
      <c r="G216" s="33"/>
      <c r="H216" s="33"/>
      <c r="I216" s="33"/>
      <c r="J216" s="34"/>
      <c r="K216" s="38"/>
      <c r="L216" s="38"/>
      <c r="M216" s="37"/>
      <c r="N216" s="34"/>
      <c r="O216" s="34"/>
      <c r="P216" s="36"/>
      <c r="Q216" s="36"/>
      <c r="R216" s="36"/>
      <c r="S216" s="35"/>
      <c r="T216" s="215"/>
      <c r="U216" s="215"/>
      <c r="V216" s="216"/>
      <c r="W216" s="75"/>
      <c r="X216" s="75"/>
      <c r="Y216" s="75"/>
      <c r="Z216" s="75"/>
      <c r="AA216" s="20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</row>
    <row r="217" spans="1:79" s="44" customFormat="1" ht="41.25" customHeight="1" hidden="1">
      <c r="A217" s="33"/>
      <c r="B217" s="33"/>
      <c r="C217" s="33"/>
      <c r="D217" s="33"/>
      <c r="E217" s="33"/>
      <c r="F217" s="33"/>
      <c r="G217" s="33"/>
      <c r="H217" s="33"/>
      <c r="I217" s="33"/>
      <c r="J217" s="34"/>
      <c r="K217" s="38"/>
      <c r="L217" s="38"/>
      <c r="M217" s="37"/>
      <c r="N217" s="34"/>
      <c r="O217" s="34"/>
      <c r="P217" s="36"/>
      <c r="Q217" s="36"/>
      <c r="R217" s="36"/>
      <c r="S217" s="35"/>
      <c r="T217" s="215"/>
      <c r="U217" s="215"/>
      <c r="V217" s="216"/>
      <c r="W217" s="75"/>
      <c r="X217" s="75"/>
      <c r="Y217" s="75"/>
      <c r="Z217" s="75"/>
      <c r="AA217" s="20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</row>
    <row r="218" spans="1:79" s="44" customFormat="1" ht="41.25" customHeight="1" hidden="1">
      <c r="A218" s="33"/>
      <c r="B218" s="33"/>
      <c r="C218" s="33"/>
      <c r="D218" s="33"/>
      <c r="E218" s="33"/>
      <c r="F218" s="33"/>
      <c r="G218" s="33"/>
      <c r="H218" s="33"/>
      <c r="I218" s="33"/>
      <c r="J218" s="34"/>
      <c r="K218" s="38"/>
      <c r="L218" s="38"/>
      <c r="M218" s="37"/>
      <c r="N218" s="34"/>
      <c r="O218" s="34"/>
      <c r="P218" s="36"/>
      <c r="Q218" s="36"/>
      <c r="R218" s="36"/>
      <c r="S218" s="35"/>
      <c r="T218" s="215"/>
      <c r="U218" s="215"/>
      <c r="V218" s="216"/>
      <c r="W218" s="75"/>
      <c r="X218" s="75"/>
      <c r="Y218" s="75"/>
      <c r="Z218" s="75"/>
      <c r="AA218" s="20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</row>
    <row r="219" spans="1:79" s="44" customFormat="1" ht="41.25" customHeight="1" hidden="1">
      <c r="A219" s="33"/>
      <c r="B219" s="33"/>
      <c r="C219" s="33"/>
      <c r="D219" s="33"/>
      <c r="E219" s="33"/>
      <c r="F219" s="33"/>
      <c r="G219" s="33"/>
      <c r="H219" s="33"/>
      <c r="I219" s="33"/>
      <c r="J219" s="34"/>
      <c r="K219" s="38"/>
      <c r="L219" s="38"/>
      <c r="M219" s="37"/>
      <c r="N219" s="34"/>
      <c r="O219" s="34"/>
      <c r="P219" s="36"/>
      <c r="Q219" s="36"/>
      <c r="R219" s="36"/>
      <c r="S219" s="35"/>
      <c r="T219" s="215"/>
      <c r="U219" s="215"/>
      <c r="V219" s="216"/>
      <c r="W219" s="75"/>
      <c r="X219" s="75"/>
      <c r="Y219" s="75"/>
      <c r="Z219" s="75"/>
      <c r="AA219" s="20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</row>
    <row r="220" spans="1:79" s="44" customFormat="1" ht="41.25" customHeight="1" hidden="1">
      <c r="A220" s="33"/>
      <c r="B220" s="33"/>
      <c r="C220" s="33"/>
      <c r="D220" s="33"/>
      <c r="E220" s="33"/>
      <c r="F220" s="33"/>
      <c r="G220" s="33"/>
      <c r="H220" s="33"/>
      <c r="I220" s="33"/>
      <c r="J220" s="34"/>
      <c r="K220" s="38"/>
      <c r="L220" s="38"/>
      <c r="M220" s="37"/>
      <c r="N220" s="34"/>
      <c r="O220" s="34"/>
      <c r="P220" s="36"/>
      <c r="Q220" s="36"/>
      <c r="R220" s="36"/>
      <c r="S220" s="35"/>
      <c r="T220" s="215"/>
      <c r="U220" s="215"/>
      <c r="V220" s="216"/>
      <c r="W220" s="75"/>
      <c r="X220" s="75"/>
      <c r="Y220" s="75"/>
      <c r="Z220" s="75"/>
      <c r="AA220" s="20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</row>
    <row r="221" spans="1:79" s="44" customFormat="1" ht="41.25" customHeight="1" hidden="1">
      <c r="A221" s="33"/>
      <c r="B221" s="33"/>
      <c r="C221" s="33"/>
      <c r="D221" s="33"/>
      <c r="E221" s="33"/>
      <c r="F221" s="33"/>
      <c r="G221" s="33"/>
      <c r="H221" s="33"/>
      <c r="I221" s="33"/>
      <c r="J221" s="34"/>
      <c r="K221" s="38"/>
      <c r="L221" s="38"/>
      <c r="M221" s="37"/>
      <c r="N221" s="34"/>
      <c r="O221" s="34"/>
      <c r="P221" s="36"/>
      <c r="Q221" s="36"/>
      <c r="R221" s="36"/>
      <c r="S221" s="35"/>
      <c r="T221" s="215"/>
      <c r="U221" s="215"/>
      <c r="V221" s="216"/>
      <c r="W221" s="75"/>
      <c r="X221" s="75"/>
      <c r="Y221" s="75"/>
      <c r="Z221" s="75"/>
      <c r="AA221" s="20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</row>
    <row r="222" spans="1:79" s="44" customFormat="1" ht="41.25" customHeight="1" hidden="1">
      <c r="A222" s="33"/>
      <c r="B222" s="33"/>
      <c r="C222" s="33"/>
      <c r="D222" s="33"/>
      <c r="E222" s="33"/>
      <c r="F222" s="33"/>
      <c r="G222" s="33"/>
      <c r="H222" s="33"/>
      <c r="I222" s="33"/>
      <c r="J222" s="34"/>
      <c r="K222" s="38"/>
      <c r="L222" s="38"/>
      <c r="M222" s="37"/>
      <c r="N222" s="34"/>
      <c r="O222" s="34"/>
      <c r="P222" s="36"/>
      <c r="Q222" s="36"/>
      <c r="R222" s="36"/>
      <c r="S222" s="35"/>
      <c r="T222" s="215"/>
      <c r="U222" s="215"/>
      <c r="V222" s="216"/>
      <c r="W222" s="75"/>
      <c r="X222" s="75"/>
      <c r="Y222" s="75"/>
      <c r="Z222" s="75"/>
      <c r="AA222" s="20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</row>
    <row r="223" spans="1:79" s="44" customFormat="1" ht="41.25" customHeight="1" hidden="1">
      <c r="A223" s="33"/>
      <c r="B223" s="33"/>
      <c r="C223" s="33"/>
      <c r="D223" s="33"/>
      <c r="E223" s="33"/>
      <c r="F223" s="33"/>
      <c r="G223" s="33"/>
      <c r="H223" s="33"/>
      <c r="I223" s="33"/>
      <c r="J223" s="34"/>
      <c r="K223" s="38"/>
      <c r="L223" s="38"/>
      <c r="M223" s="37"/>
      <c r="N223" s="34"/>
      <c r="O223" s="34"/>
      <c r="P223" s="36"/>
      <c r="Q223" s="36"/>
      <c r="R223" s="36"/>
      <c r="S223" s="35"/>
      <c r="T223" s="215"/>
      <c r="U223" s="215"/>
      <c r="V223" s="216"/>
      <c r="W223" s="75"/>
      <c r="X223" s="75"/>
      <c r="Y223" s="75"/>
      <c r="Z223" s="75"/>
      <c r="AA223" s="20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</row>
    <row r="224" spans="1:79" s="44" customFormat="1" ht="41.25" customHeight="1" hidden="1">
      <c r="A224" s="33"/>
      <c r="B224" s="33"/>
      <c r="C224" s="33"/>
      <c r="D224" s="33"/>
      <c r="E224" s="33"/>
      <c r="F224" s="33"/>
      <c r="G224" s="33"/>
      <c r="H224" s="33"/>
      <c r="I224" s="33"/>
      <c r="J224" s="34"/>
      <c r="K224" s="38"/>
      <c r="L224" s="38"/>
      <c r="M224" s="37"/>
      <c r="N224" s="34"/>
      <c r="O224" s="34"/>
      <c r="P224" s="36"/>
      <c r="Q224" s="36"/>
      <c r="R224" s="36"/>
      <c r="S224" s="35"/>
      <c r="T224" s="215"/>
      <c r="U224" s="215"/>
      <c r="V224" s="216"/>
      <c r="W224" s="75"/>
      <c r="X224" s="75"/>
      <c r="Y224" s="75"/>
      <c r="Z224" s="75"/>
      <c r="AA224" s="20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</row>
    <row r="225" spans="1:79" s="44" customFormat="1" ht="41.25" customHeight="1" hidden="1">
      <c r="A225" s="33"/>
      <c r="B225" s="33"/>
      <c r="C225" s="33"/>
      <c r="D225" s="33"/>
      <c r="E225" s="33"/>
      <c r="F225" s="33"/>
      <c r="G225" s="33"/>
      <c r="H225" s="33"/>
      <c r="I225" s="33"/>
      <c r="J225" s="34"/>
      <c r="K225" s="38"/>
      <c r="L225" s="38"/>
      <c r="M225" s="37"/>
      <c r="N225" s="34"/>
      <c r="O225" s="34"/>
      <c r="P225" s="36"/>
      <c r="Q225" s="36"/>
      <c r="R225" s="36"/>
      <c r="S225" s="35"/>
      <c r="T225" s="215"/>
      <c r="U225" s="215"/>
      <c r="V225" s="216"/>
      <c r="W225" s="75"/>
      <c r="X225" s="75"/>
      <c r="Y225" s="75"/>
      <c r="Z225" s="75"/>
      <c r="AA225" s="20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</row>
    <row r="226" spans="1:79" s="44" customFormat="1" ht="41.25" customHeight="1" hidden="1">
      <c r="A226" s="33"/>
      <c r="B226" s="33"/>
      <c r="C226" s="33"/>
      <c r="D226" s="33"/>
      <c r="E226" s="33"/>
      <c r="F226" s="33"/>
      <c r="G226" s="33"/>
      <c r="H226" s="33"/>
      <c r="I226" s="33"/>
      <c r="J226" s="34"/>
      <c r="K226" s="38"/>
      <c r="L226" s="38"/>
      <c r="M226" s="37"/>
      <c r="N226" s="34"/>
      <c r="O226" s="34"/>
      <c r="P226" s="36"/>
      <c r="Q226" s="36"/>
      <c r="R226" s="36"/>
      <c r="S226" s="35"/>
      <c r="T226" s="215"/>
      <c r="U226" s="215"/>
      <c r="V226" s="216"/>
      <c r="W226" s="75"/>
      <c r="X226" s="75"/>
      <c r="Y226" s="75"/>
      <c r="Z226" s="75"/>
      <c r="AA226" s="20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</row>
    <row r="227" spans="1:79" s="44" customFormat="1" ht="41.25" customHeight="1" hidden="1">
      <c r="A227" s="33"/>
      <c r="B227" s="33"/>
      <c r="C227" s="33"/>
      <c r="D227" s="33"/>
      <c r="E227" s="33"/>
      <c r="F227" s="33"/>
      <c r="G227" s="33"/>
      <c r="H227" s="33"/>
      <c r="I227" s="33"/>
      <c r="J227" s="34"/>
      <c r="K227" s="38"/>
      <c r="L227" s="38"/>
      <c r="M227" s="37"/>
      <c r="N227" s="34"/>
      <c r="O227" s="34"/>
      <c r="P227" s="36"/>
      <c r="Q227" s="36"/>
      <c r="R227" s="36"/>
      <c r="S227" s="35"/>
      <c r="T227" s="215"/>
      <c r="U227" s="215"/>
      <c r="V227" s="216"/>
      <c r="W227" s="75"/>
      <c r="X227" s="75"/>
      <c r="Y227" s="75"/>
      <c r="Z227" s="75"/>
      <c r="AA227" s="20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</row>
    <row r="228" spans="1:79" s="44" customFormat="1" ht="41.25" customHeight="1" hidden="1">
      <c r="A228" s="33"/>
      <c r="B228" s="33"/>
      <c r="C228" s="33"/>
      <c r="D228" s="33"/>
      <c r="E228" s="33"/>
      <c r="F228" s="33"/>
      <c r="G228" s="33"/>
      <c r="H228" s="33"/>
      <c r="I228" s="33"/>
      <c r="J228" s="34"/>
      <c r="K228" s="38"/>
      <c r="L228" s="38"/>
      <c r="M228" s="37"/>
      <c r="N228" s="34"/>
      <c r="O228" s="34"/>
      <c r="P228" s="36"/>
      <c r="Q228" s="36"/>
      <c r="R228" s="36"/>
      <c r="S228" s="35"/>
      <c r="T228" s="215"/>
      <c r="U228" s="215"/>
      <c r="V228" s="216"/>
      <c r="W228" s="75"/>
      <c r="X228" s="75"/>
      <c r="Y228" s="75"/>
      <c r="Z228" s="75"/>
      <c r="AA228" s="20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</row>
    <row r="229" spans="1:79" s="44" customFormat="1" ht="41.25" customHeight="1" hidden="1">
      <c r="A229" s="33"/>
      <c r="B229" s="33"/>
      <c r="C229" s="33"/>
      <c r="D229" s="33"/>
      <c r="E229" s="33"/>
      <c r="F229" s="33"/>
      <c r="G229" s="33"/>
      <c r="H229" s="33"/>
      <c r="I229" s="33"/>
      <c r="J229" s="34"/>
      <c r="K229" s="38"/>
      <c r="L229" s="38"/>
      <c r="M229" s="37"/>
      <c r="N229" s="34"/>
      <c r="O229" s="34"/>
      <c r="P229" s="36"/>
      <c r="Q229" s="36"/>
      <c r="R229" s="36"/>
      <c r="S229" s="35"/>
      <c r="T229" s="215"/>
      <c r="U229" s="215"/>
      <c r="V229" s="216"/>
      <c r="W229" s="75"/>
      <c r="X229" s="75"/>
      <c r="Y229" s="75"/>
      <c r="Z229" s="75"/>
      <c r="AA229" s="20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</row>
    <row r="230" spans="1:79" s="44" customFormat="1" ht="41.25" customHeight="1" hidden="1">
      <c r="A230" s="33"/>
      <c r="B230" s="33"/>
      <c r="C230" s="33"/>
      <c r="D230" s="33"/>
      <c r="E230" s="33"/>
      <c r="F230" s="33"/>
      <c r="G230" s="33"/>
      <c r="H230" s="33"/>
      <c r="I230" s="33"/>
      <c r="J230" s="34"/>
      <c r="K230" s="38"/>
      <c r="L230" s="38"/>
      <c r="M230" s="37"/>
      <c r="N230" s="34"/>
      <c r="O230" s="34"/>
      <c r="P230" s="36"/>
      <c r="Q230" s="36"/>
      <c r="R230" s="36"/>
      <c r="S230" s="35"/>
      <c r="T230" s="215"/>
      <c r="U230" s="215"/>
      <c r="V230" s="216"/>
      <c r="W230" s="75"/>
      <c r="X230" s="75"/>
      <c r="Y230" s="75"/>
      <c r="Z230" s="75"/>
      <c r="AA230" s="20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</row>
    <row r="231" spans="1:79" s="44" customFormat="1" ht="41.25" customHeight="1" hidden="1">
      <c r="A231" s="33"/>
      <c r="B231" s="33"/>
      <c r="C231" s="33"/>
      <c r="D231" s="33"/>
      <c r="E231" s="33"/>
      <c r="F231" s="33"/>
      <c r="G231" s="33"/>
      <c r="H231" s="33"/>
      <c r="I231" s="33"/>
      <c r="J231" s="34"/>
      <c r="K231" s="38"/>
      <c r="L231" s="38"/>
      <c r="M231" s="37"/>
      <c r="N231" s="34"/>
      <c r="O231" s="34"/>
      <c r="P231" s="36"/>
      <c r="Q231" s="36"/>
      <c r="R231" s="36"/>
      <c r="S231" s="35"/>
      <c r="T231" s="215"/>
      <c r="U231" s="215"/>
      <c r="V231" s="216"/>
      <c r="W231" s="75"/>
      <c r="X231" s="75"/>
      <c r="Y231" s="75"/>
      <c r="Z231" s="75"/>
      <c r="AA231" s="20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</row>
    <row r="232" spans="1:79" s="44" customFormat="1" ht="41.25" customHeight="1" hidden="1">
      <c r="A232" s="33"/>
      <c r="B232" s="33"/>
      <c r="C232" s="33"/>
      <c r="D232" s="33"/>
      <c r="E232" s="33"/>
      <c r="F232" s="33"/>
      <c r="G232" s="33"/>
      <c r="H232" s="33"/>
      <c r="I232" s="33"/>
      <c r="J232" s="34"/>
      <c r="K232" s="38"/>
      <c r="L232" s="38"/>
      <c r="M232" s="37"/>
      <c r="N232" s="34"/>
      <c r="O232" s="34"/>
      <c r="P232" s="36"/>
      <c r="Q232" s="36"/>
      <c r="R232" s="36"/>
      <c r="S232" s="35"/>
      <c r="T232" s="215"/>
      <c r="U232" s="215"/>
      <c r="V232" s="216"/>
      <c r="W232" s="75"/>
      <c r="X232" s="75"/>
      <c r="Y232" s="75"/>
      <c r="Z232" s="75"/>
      <c r="AA232" s="20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</row>
    <row r="233" spans="1:79" s="44" customFormat="1" ht="41.25" customHeight="1" hidden="1">
      <c r="A233" s="33"/>
      <c r="B233" s="33"/>
      <c r="C233" s="33"/>
      <c r="D233" s="33"/>
      <c r="E233" s="33"/>
      <c r="F233" s="33"/>
      <c r="G233" s="33"/>
      <c r="H233" s="33"/>
      <c r="I233" s="33"/>
      <c r="J233" s="34"/>
      <c r="K233" s="38"/>
      <c r="L233" s="38"/>
      <c r="M233" s="37"/>
      <c r="N233" s="34"/>
      <c r="O233" s="34"/>
      <c r="P233" s="36"/>
      <c r="Q233" s="36"/>
      <c r="R233" s="36"/>
      <c r="S233" s="35"/>
      <c r="T233" s="215"/>
      <c r="U233" s="215"/>
      <c r="V233" s="216"/>
      <c r="W233" s="75"/>
      <c r="X233" s="75"/>
      <c r="Y233" s="75"/>
      <c r="Z233" s="75"/>
      <c r="AA233" s="20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</row>
    <row r="234" spans="1:79" s="44" customFormat="1" ht="41.25" customHeight="1" hidden="1">
      <c r="A234" s="33"/>
      <c r="B234" s="33"/>
      <c r="C234" s="33"/>
      <c r="D234" s="33"/>
      <c r="E234" s="33"/>
      <c r="F234" s="33"/>
      <c r="G234" s="33"/>
      <c r="H234" s="33"/>
      <c r="I234" s="33"/>
      <c r="J234" s="34"/>
      <c r="K234" s="38"/>
      <c r="L234" s="38"/>
      <c r="M234" s="37"/>
      <c r="N234" s="34"/>
      <c r="O234" s="34"/>
      <c r="P234" s="36"/>
      <c r="Q234" s="36"/>
      <c r="R234" s="36"/>
      <c r="S234" s="35"/>
      <c r="T234" s="215"/>
      <c r="U234" s="215"/>
      <c r="V234" s="216"/>
      <c r="W234" s="75"/>
      <c r="X234" s="75"/>
      <c r="Y234" s="75"/>
      <c r="Z234" s="75"/>
      <c r="AA234" s="20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</row>
    <row r="235" spans="1:79" s="44" customFormat="1" ht="41.25" customHeight="1" hidden="1">
      <c r="A235" s="33"/>
      <c r="B235" s="33"/>
      <c r="C235" s="33"/>
      <c r="D235" s="33"/>
      <c r="E235" s="33"/>
      <c r="F235" s="33"/>
      <c r="G235" s="33"/>
      <c r="H235" s="33"/>
      <c r="I235" s="33"/>
      <c r="J235" s="34"/>
      <c r="K235" s="38"/>
      <c r="L235" s="38"/>
      <c r="M235" s="37"/>
      <c r="N235" s="34"/>
      <c r="O235" s="34"/>
      <c r="P235" s="36"/>
      <c r="Q235" s="36"/>
      <c r="R235" s="36"/>
      <c r="S235" s="35"/>
      <c r="T235" s="215"/>
      <c r="U235" s="215"/>
      <c r="V235" s="216"/>
      <c r="W235" s="75"/>
      <c r="X235" s="75"/>
      <c r="Y235" s="75"/>
      <c r="Z235" s="75"/>
      <c r="AA235" s="20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</row>
    <row r="236" spans="1:79" s="44" customFormat="1" ht="41.25" customHeight="1" hidden="1">
      <c r="A236" s="33"/>
      <c r="B236" s="33"/>
      <c r="C236" s="33"/>
      <c r="D236" s="33"/>
      <c r="E236" s="33"/>
      <c r="F236" s="33"/>
      <c r="G236" s="33"/>
      <c r="H236" s="33"/>
      <c r="I236" s="33"/>
      <c r="J236" s="34"/>
      <c r="K236" s="38"/>
      <c r="L236" s="38"/>
      <c r="M236" s="37"/>
      <c r="N236" s="34"/>
      <c r="O236" s="34"/>
      <c r="P236" s="36"/>
      <c r="Q236" s="36"/>
      <c r="R236" s="36"/>
      <c r="S236" s="35"/>
      <c r="T236" s="215"/>
      <c r="U236" s="215"/>
      <c r="V236" s="216"/>
      <c r="W236" s="75"/>
      <c r="X236" s="75"/>
      <c r="Y236" s="75"/>
      <c r="Z236" s="75"/>
      <c r="AA236" s="20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</row>
    <row r="237" spans="1:79" s="44" customFormat="1" ht="41.25" customHeight="1" hidden="1">
      <c r="A237" s="33"/>
      <c r="B237" s="33"/>
      <c r="C237" s="33"/>
      <c r="D237" s="33"/>
      <c r="E237" s="33"/>
      <c r="F237" s="33"/>
      <c r="G237" s="33"/>
      <c r="H237" s="33"/>
      <c r="I237" s="33"/>
      <c r="J237" s="34"/>
      <c r="K237" s="38"/>
      <c r="L237" s="38"/>
      <c r="M237" s="37"/>
      <c r="N237" s="34"/>
      <c r="O237" s="34"/>
      <c r="P237" s="36"/>
      <c r="Q237" s="36"/>
      <c r="R237" s="36"/>
      <c r="S237" s="35"/>
      <c r="T237" s="215"/>
      <c r="U237" s="215"/>
      <c r="V237" s="216"/>
      <c r="W237" s="75"/>
      <c r="X237" s="75"/>
      <c r="Y237" s="75"/>
      <c r="Z237" s="75"/>
      <c r="AA237" s="20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</row>
    <row r="238" spans="1:79" s="44" customFormat="1" ht="41.25" customHeight="1" hidden="1">
      <c r="A238" s="33"/>
      <c r="B238" s="33"/>
      <c r="C238" s="33"/>
      <c r="D238" s="33"/>
      <c r="E238" s="33"/>
      <c r="F238" s="33"/>
      <c r="G238" s="33"/>
      <c r="H238" s="33"/>
      <c r="I238" s="33"/>
      <c r="J238" s="34"/>
      <c r="K238" s="38"/>
      <c r="L238" s="38"/>
      <c r="M238" s="37"/>
      <c r="N238" s="34"/>
      <c r="O238" s="34"/>
      <c r="P238" s="36"/>
      <c r="Q238" s="36"/>
      <c r="R238" s="36"/>
      <c r="S238" s="35"/>
      <c r="T238" s="215"/>
      <c r="U238" s="215"/>
      <c r="V238" s="216"/>
      <c r="W238" s="75"/>
      <c r="X238" s="75"/>
      <c r="Y238" s="75"/>
      <c r="Z238" s="75"/>
      <c r="AA238" s="20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</row>
    <row r="239" spans="1:79" s="46" customFormat="1" ht="41.25" customHeight="1" hidden="1">
      <c r="A239" s="18"/>
      <c r="B239" s="18"/>
      <c r="C239" s="18"/>
      <c r="D239" s="18"/>
      <c r="E239" s="18"/>
      <c r="F239" s="18"/>
      <c r="G239" s="18"/>
      <c r="H239" s="18"/>
      <c r="I239" s="18"/>
      <c r="J239" s="34"/>
      <c r="K239" s="20"/>
      <c r="L239" s="20"/>
      <c r="M239" s="21"/>
      <c r="N239" s="19"/>
      <c r="O239" s="19"/>
      <c r="P239" s="23"/>
      <c r="Q239" s="23"/>
      <c r="R239" s="36"/>
      <c r="S239" s="35"/>
      <c r="T239" s="215"/>
      <c r="U239" s="215"/>
      <c r="V239" s="216"/>
      <c r="W239" s="75"/>
      <c r="X239" s="75"/>
      <c r="Y239" s="75"/>
      <c r="Z239" s="75"/>
      <c r="AA239" s="205"/>
      <c r="AB239" s="75"/>
      <c r="AC239" s="75"/>
      <c r="AD239" s="75"/>
      <c r="AE239" s="75"/>
      <c r="AF239" s="75"/>
      <c r="AG239" s="75"/>
      <c r="AH239" s="75"/>
      <c r="AI239" s="75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</row>
    <row r="240" spans="1:79" s="44" customFormat="1" ht="41.25" customHeight="1" hidden="1">
      <c r="A240" s="33"/>
      <c r="B240" s="33"/>
      <c r="C240" s="33"/>
      <c r="D240" s="33"/>
      <c r="E240" s="33"/>
      <c r="F240" s="33"/>
      <c r="G240" s="33"/>
      <c r="H240" s="33"/>
      <c r="I240" s="33"/>
      <c r="J240" s="34"/>
      <c r="K240" s="38"/>
      <c r="L240" s="38"/>
      <c r="M240" s="37"/>
      <c r="N240" s="34"/>
      <c r="O240" s="34"/>
      <c r="P240" s="36"/>
      <c r="Q240" s="36"/>
      <c r="R240" s="36"/>
      <c r="S240" s="35"/>
      <c r="T240" s="215"/>
      <c r="U240" s="215"/>
      <c r="V240" s="216"/>
      <c r="W240" s="75"/>
      <c r="X240" s="75"/>
      <c r="Y240" s="75"/>
      <c r="Z240" s="75"/>
      <c r="AA240" s="20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</row>
    <row r="241" spans="1:79" s="44" customFormat="1" ht="41.25" customHeight="1" hidden="1">
      <c r="A241" s="33"/>
      <c r="B241" s="33"/>
      <c r="C241" s="33"/>
      <c r="D241" s="33"/>
      <c r="E241" s="33"/>
      <c r="F241" s="33"/>
      <c r="G241" s="33"/>
      <c r="H241" s="33"/>
      <c r="I241" s="33"/>
      <c r="J241" s="34"/>
      <c r="K241" s="38"/>
      <c r="L241" s="38"/>
      <c r="M241" s="37"/>
      <c r="N241" s="34"/>
      <c r="O241" s="34"/>
      <c r="P241" s="36"/>
      <c r="Q241" s="36"/>
      <c r="R241" s="36"/>
      <c r="S241" s="35"/>
      <c r="T241" s="215"/>
      <c r="U241" s="215"/>
      <c r="V241" s="216"/>
      <c r="W241" s="75"/>
      <c r="X241" s="75"/>
      <c r="Y241" s="75"/>
      <c r="Z241" s="75"/>
      <c r="AA241" s="20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</row>
    <row r="242" spans="1:79" s="44" customFormat="1" ht="41.25" customHeight="1" hidden="1">
      <c r="A242" s="33"/>
      <c r="B242" s="33"/>
      <c r="C242" s="33"/>
      <c r="D242" s="33"/>
      <c r="E242" s="33"/>
      <c r="F242" s="33"/>
      <c r="G242" s="33"/>
      <c r="H242" s="33"/>
      <c r="I242" s="33"/>
      <c r="J242" s="34"/>
      <c r="K242" s="38"/>
      <c r="L242" s="38"/>
      <c r="M242" s="37"/>
      <c r="N242" s="34"/>
      <c r="O242" s="34"/>
      <c r="P242" s="36"/>
      <c r="Q242" s="36"/>
      <c r="R242" s="36"/>
      <c r="S242" s="35"/>
      <c r="T242" s="215"/>
      <c r="U242" s="215"/>
      <c r="V242" s="216"/>
      <c r="W242" s="75"/>
      <c r="X242" s="75"/>
      <c r="Y242" s="75"/>
      <c r="Z242" s="75"/>
      <c r="AA242" s="20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</row>
    <row r="243" spans="1:79" s="44" customFormat="1" ht="41.25" customHeight="1" hidden="1">
      <c r="A243" s="33"/>
      <c r="B243" s="33"/>
      <c r="C243" s="33"/>
      <c r="D243" s="33"/>
      <c r="E243" s="33"/>
      <c r="F243" s="33"/>
      <c r="G243" s="33"/>
      <c r="H243" s="33"/>
      <c r="I243" s="33"/>
      <c r="J243" s="34"/>
      <c r="K243" s="38"/>
      <c r="L243" s="38"/>
      <c r="M243" s="37"/>
      <c r="N243" s="34"/>
      <c r="O243" s="34"/>
      <c r="P243" s="36"/>
      <c r="Q243" s="36"/>
      <c r="R243" s="36"/>
      <c r="S243" s="35"/>
      <c r="T243" s="215"/>
      <c r="U243" s="215"/>
      <c r="V243" s="216"/>
      <c r="W243" s="75"/>
      <c r="X243" s="75"/>
      <c r="Y243" s="75"/>
      <c r="Z243" s="75"/>
      <c r="AA243" s="20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</row>
    <row r="244" spans="1:79" s="44" customFormat="1" ht="41.25" customHeight="1" hidden="1">
      <c r="A244" s="33"/>
      <c r="B244" s="33"/>
      <c r="C244" s="33"/>
      <c r="D244" s="33"/>
      <c r="E244" s="33"/>
      <c r="F244" s="33"/>
      <c r="G244" s="33"/>
      <c r="H244" s="33"/>
      <c r="I244" s="33"/>
      <c r="J244" s="34"/>
      <c r="K244" s="38"/>
      <c r="L244" s="38"/>
      <c r="M244" s="37"/>
      <c r="N244" s="34"/>
      <c r="O244" s="34"/>
      <c r="P244" s="36"/>
      <c r="Q244" s="36"/>
      <c r="R244" s="36"/>
      <c r="S244" s="35"/>
      <c r="T244" s="215"/>
      <c r="U244" s="215"/>
      <c r="V244" s="216"/>
      <c r="W244" s="75"/>
      <c r="X244" s="75"/>
      <c r="Y244" s="75"/>
      <c r="Z244" s="75"/>
      <c r="AA244" s="20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</row>
    <row r="245" spans="1:79" s="44" customFormat="1" ht="41.25" customHeight="1" hidden="1">
      <c r="A245" s="33"/>
      <c r="B245" s="33"/>
      <c r="C245" s="33"/>
      <c r="D245" s="33"/>
      <c r="E245" s="33"/>
      <c r="F245" s="33"/>
      <c r="G245" s="33"/>
      <c r="H245" s="33"/>
      <c r="I245" s="33"/>
      <c r="J245" s="34"/>
      <c r="K245" s="38"/>
      <c r="L245" s="38"/>
      <c r="M245" s="37"/>
      <c r="N245" s="34"/>
      <c r="O245" s="34"/>
      <c r="P245" s="36"/>
      <c r="Q245" s="36"/>
      <c r="R245" s="36"/>
      <c r="S245" s="35"/>
      <c r="T245" s="215"/>
      <c r="U245" s="215"/>
      <c r="V245" s="216"/>
      <c r="W245" s="75"/>
      <c r="X245" s="75"/>
      <c r="Y245" s="75"/>
      <c r="Z245" s="75"/>
      <c r="AA245" s="20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</row>
    <row r="246" spans="1:79" s="44" customFormat="1" ht="41.25" customHeight="1" hidden="1">
      <c r="A246" s="33"/>
      <c r="B246" s="33"/>
      <c r="C246" s="33"/>
      <c r="D246" s="33"/>
      <c r="E246" s="33"/>
      <c r="F246" s="33"/>
      <c r="G246" s="33"/>
      <c r="H246" s="33"/>
      <c r="I246" s="33"/>
      <c r="J246" s="34"/>
      <c r="K246" s="38"/>
      <c r="L246" s="38"/>
      <c r="M246" s="37"/>
      <c r="N246" s="34"/>
      <c r="O246" s="34"/>
      <c r="P246" s="36"/>
      <c r="Q246" s="36"/>
      <c r="R246" s="36"/>
      <c r="S246" s="35"/>
      <c r="T246" s="215"/>
      <c r="U246" s="215"/>
      <c r="V246" s="216"/>
      <c r="W246" s="75"/>
      <c r="X246" s="75"/>
      <c r="Y246" s="75"/>
      <c r="Z246" s="75"/>
      <c r="AA246" s="20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</row>
    <row r="247" spans="1:79" s="46" customFormat="1" ht="41.25" customHeight="1" hidden="1">
      <c r="A247" s="18"/>
      <c r="B247" s="18"/>
      <c r="C247" s="18"/>
      <c r="D247" s="18"/>
      <c r="E247" s="18"/>
      <c r="F247" s="18"/>
      <c r="G247" s="18"/>
      <c r="H247" s="18"/>
      <c r="I247" s="18"/>
      <c r="J247" s="34"/>
      <c r="K247" s="20"/>
      <c r="L247" s="20"/>
      <c r="M247" s="21"/>
      <c r="N247" s="19"/>
      <c r="O247" s="19"/>
      <c r="P247" s="23"/>
      <c r="Q247" s="23"/>
      <c r="R247" s="36"/>
      <c r="S247" s="35"/>
      <c r="T247" s="215"/>
      <c r="U247" s="215"/>
      <c r="V247" s="216"/>
      <c r="W247" s="75"/>
      <c r="X247" s="75"/>
      <c r="Y247" s="75"/>
      <c r="Z247" s="75"/>
      <c r="AA247" s="205"/>
      <c r="AB247" s="75"/>
      <c r="AC247" s="75"/>
      <c r="AD247" s="75"/>
      <c r="AE247" s="75"/>
      <c r="AF247" s="75"/>
      <c r="AG247" s="75"/>
      <c r="AH247" s="75"/>
      <c r="AI247" s="75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</row>
    <row r="248" spans="1:79" s="44" customFormat="1" ht="41.25" customHeight="1" hidden="1">
      <c r="A248" s="33"/>
      <c r="B248" s="33"/>
      <c r="C248" s="33"/>
      <c r="D248" s="33"/>
      <c r="E248" s="33"/>
      <c r="F248" s="33"/>
      <c r="G248" s="33"/>
      <c r="H248" s="33"/>
      <c r="I248" s="33"/>
      <c r="J248" s="34"/>
      <c r="K248" s="38"/>
      <c r="L248" s="38"/>
      <c r="M248" s="37"/>
      <c r="N248" s="34"/>
      <c r="O248" s="34"/>
      <c r="P248" s="36"/>
      <c r="Q248" s="36"/>
      <c r="R248" s="36"/>
      <c r="S248" s="35"/>
      <c r="T248" s="215"/>
      <c r="U248" s="215"/>
      <c r="V248" s="216"/>
      <c r="W248" s="75"/>
      <c r="X248" s="75"/>
      <c r="Y248" s="75"/>
      <c r="Z248" s="75"/>
      <c r="AA248" s="20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</row>
    <row r="249" spans="1:79" s="44" customFormat="1" ht="41.25" customHeight="1" hidden="1">
      <c r="A249" s="33"/>
      <c r="B249" s="33"/>
      <c r="C249" s="33"/>
      <c r="D249" s="33"/>
      <c r="E249" s="33"/>
      <c r="F249" s="33"/>
      <c r="G249" s="33"/>
      <c r="H249" s="33"/>
      <c r="I249" s="33"/>
      <c r="J249" s="34"/>
      <c r="K249" s="38"/>
      <c r="L249" s="38"/>
      <c r="M249" s="37"/>
      <c r="N249" s="34"/>
      <c r="O249" s="34"/>
      <c r="P249" s="36"/>
      <c r="Q249" s="36"/>
      <c r="R249" s="36"/>
      <c r="S249" s="35"/>
      <c r="T249" s="215"/>
      <c r="U249" s="215"/>
      <c r="V249" s="216"/>
      <c r="W249" s="75"/>
      <c r="X249" s="75"/>
      <c r="Y249" s="75"/>
      <c r="Z249" s="75"/>
      <c r="AA249" s="20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</row>
    <row r="250" spans="1:79" s="44" customFormat="1" ht="41.25" customHeight="1" hidden="1">
      <c r="A250" s="33"/>
      <c r="B250" s="33"/>
      <c r="C250" s="33"/>
      <c r="D250" s="33"/>
      <c r="E250" s="33"/>
      <c r="F250" s="33"/>
      <c r="G250" s="33"/>
      <c r="H250" s="33"/>
      <c r="I250" s="33"/>
      <c r="J250" s="34"/>
      <c r="K250" s="38"/>
      <c r="L250" s="38"/>
      <c r="M250" s="37"/>
      <c r="N250" s="34"/>
      <c r="O250" s="34"/>
      <c r="P250" s="36"/>
      <c r="Q250" s="36"/>
      <c r="R250" s="36"/>
      <c r="S250" s="35"/>
      <c r="T250" s="215"/>
      <c r="U250" s="215"/>
      <c r="V250" s="216"/>
      <c r="W250" s="75"/>
      <c r="X250" s="75"/>
      <c r="Y250" s="75"/>
      <c r="Z250" s="75"/>
      <c r="AA250" s="20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</row>
    <row r="251" spans="1:79" s="44" customFormat="1" ht="41.25" customHeight="1" hidden="1">
      <c r="A251" s="33"/>
      <c r="B251" s="33"/>
      <c r="C251" s="33"/>
      <c r="D251" s="33"/>
      <c r="E251" s="33"/>
      <c r="F251" s="33"/>
      <c r="G251" s="33"/>
      <c r="H251" s="33"/>
      <c r="I251" s="33"/>
      <c r="J251" s="34"/>
      <c r="K251" s="38"/>
      <c r="L251" s="38"/>
      <c r="M251" s="37"/>
      <c r="N251" s="34"/>
      <c r="O251" s="34"/>
      <c r="P251" s="36"/>
      <c r="Q251" s="36"/>
      <c r="R251" s="36"/>
      <c r="S251" s="35"/>
      <c r="T251" s="215"/>
      <c r="U251" s="215"/>
      <c r="V251" s="216"/>
      <c r="W251" s="75"/>
      <c r="X251" s="75"/>
      <c r="Y251" s="75"/>
      <c r="Z251" s="75"/>
      <c r="AA251" s="20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</row>
    <row r="252" spans="1:79" s="44" customFormat="1" ht="41.25" customHeight="1" hidden="1">
      <c r="A252" s="33"/>
      <c r="B252" s="33"/>
      <c r="C252" s="33"/>
      <c r="D252" s="33"/>
      <c r="E252" s="33"/>
      <c r="F252" s="33"/>
      <c r="G252" s="33"/>
      <c r="H252" s="33"/>
      <c r="I252" s="33"/>
      <c r="J252" s="34"/>
      <c r="K252" s="38"/>
      <c r="L252" s="38"/>
      <c r="M252" s="37"/>
      <c r="N252" s="34"/>
      <c r="O252" s="34"/>
      <c r="P252" s="36"/>
      <c r="Q252" s="36"/>
      <c r="R252" s="36"/>
      <c r="S252" s="35"/>
      <c r="T252" s="215"/>
      <c r="U252" s="215"/>
      <c r="V252" s="216"/>
      <c r="W252" s="75"/>
      <c r="X252" s="75"/>
      <c r="Y252" s="75"/>
      <c r="Z252" s="75"/>
      <c r="AA252" s="20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</row>
    <row r="253" spans="1:79" s="44" customFormat="1" ht="41.25" customHeight="1" hidden="1">
      <c r="A253" s="33"/>
      <c r="B253" s="33"/>
      <c r="C253" s="33"/>
      <c r="D253" s="33"/>
      <c r="E253" s="33"/>
      <c r="F253" s="33"/>
      <c r="G253" s="33"/>
      <c r="H253" s="33"/>
      <c r="I253" s="33"/>
      <c r="J253" s="34"/>
      <c r="K253" s="38"/>
      <c r="L253" s="38"/>
      <c r="M253" s="37"/>
      <c r="N253" s="34"/>
      <c r="O253" s="34"/>
      <c r="P253" s="36"/>
      <c r="Q253" s="36"/>
      <c r="R253" s="36"/>
      <c r="S253" s="35"/>
      <c r="T253" s="215"/>
      <c r="U253" s="215"/>
      <c r="V253" s="216"/>
      <c r="W253" s="75"/>
      <c r="X253" s="75"/>
      <c r="Y253" s="75"/>
      <c r="Z253" s="75"/>
      <c r="AA253" s="20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</row>
    <row r="254" spans="1:79" s="44" customFormat="1" ht="41.25" customHeight="1" hidden="1">
      <c r="A254" s="33"/>
      <c r="B254" s="33"/>
      <c r="C254" s="33"/>
      <c r="D254" s="33"/>
      <c r="E254" s="33"/>
      <c r="F254" s="33"/>
      <c r="G254" s="33"/>
      <c r="H254" s="33"/>
      <c r="I254" s="33"/>
      <c r="J254" s="34"/>
      <c r="K254" s="38"/>
      <c r="L254" s="38"/>
      <c r="M254" s="37"/>
      <c r="N254" s="34"/>
      <c r="O254" s="34"/>
      <c r="P254" s="36"/>
      <c r="Q254" s="36"/>
      <c r="R254" s="36"/>
      <c r="S254" s="35"/>
      <c r="T254" s="215"/>
      <c r="U254" s="215"/>
      <c r="V254" s="216"/>
      <c r="W254" s="75"/>
      <c r="X254" s="75"/>
      <c r="Y254" s="75"/>
      <c r="Z254" s="75"/>
      <c r="AA254" s="20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</row>
    <row r="255" spans="1:79" s="44" customFormat="1" ht="41.25" customHeight="1" hidden="1">
      <c r="A255" s="33"/>
      <c r="B255" s="33"/>
      <c r="C255" s="33"/>
      <c r="D255" s="33"/>
      <c r="E255" s="33"/>
      <c r="F255" s="33"/>
      <c r="G255" s="33"/>
      <c r="H255" s="33"/>
      <c r="I255" s="33"/>
      <c r="J255" s="34"/>
      <c r="K255" s="38"/>
      <c r="L255" s="38"/>
      <c r="M255" s="37"/>
      <c r="N255" s="34"/>
      <c r="O255" s="34"/>
      <c r="P255" s="36"/>
      <c r="Q255" s="36"/>
      <c r="R255" s="36"/>
      <c r="S255" s="35"/>
      <c r="T255" s="215"/>
      <c r="U255" s="215"/>
      <c r="V255" s="216"/>
      <c r="W255" s="75"/>
      <c r="X255" s="75"/>
      <c r="Y255" s="75"/>
      <c r="Z255" s="75"/>
      <c r="AA255" s="20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</row>
    <row r="256" spans="1:79" s="44" customFormat="1" ht="41.25" customHeight="1" hidden="1">
      <c r="A256" s="33"/>
      <c r="B256" s="33"/>
      <c r="C256" s="33"/>
      <c r="D256" s="33"/>
      <c r="E256" s="33"/>
      <c r="F256" s="33"/>
      <c r="G256" s="33"/>
      <c r="H256" s="33"/>
      <c r="I256" s="33"/>
      <c r="J256" s="34"/>
      <c r="K256" s="38"/>
      <c r="L256" s="38"/>
      <c r="M256" s="37"/>
      <c r="N256" s="34"/>
      <c r="O256" s="34"/>
      <c r="P256" s="36"/>
      <c r="Q256" s="36"/>
      <c r="R256" s="36"/>
      <c r="S256" s="35"/>
      <c r="T256" s="215"/>
      <c r="U256" s="215"/>
      <c r="V256" s="216"/>
      <c r="W256" s="75"/>
      <c r="X256" s="75"/>
      <c r="Y256" s="75"/>
      <c r="Z256" s="75"/>
      <c r="AA256" s="20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</row>
    <row r="257" spans="1:79" s="44" customFormat="1" ht="41.25" customHeight="1" hidden="1">
      <c r="A257" s="33"/>
      <c r="B257" s="33"/>
      <c r="C257" s="33"/>
      <c r="D257" s="33"/>
      <c r="E257" s="33"/>
      <c r="F257" s="33"/>
      <c r="G257" s="33"/>
      <c r="H257" s="33"/>
      <c r="I257" s="33"/>
      <c r="J257" s="34"/>
      <c r="K257" s="38"/>
      <c r="L257" s="38"/>
      <c r="M257" s="37"/>
      <c r="N257" s="34"/>
      <c r="O257" s="34"/>
      <c r="P257" s="36"/>
      <c r="Q257" s="36"/>
      <c r="R257" s="36"/>
      <c r="S257" s="35"/>
      <c r="T257" s="215"/>
      <c r="U257" s="215"/>
      <c r="V257" s="216"/>
      <c r="W257" s="75"/>
      <c r="X257" s="75"/>
      <c r="Y257" s="75"/>
      <c r="Z257" s="75"/>
      <c r="AA257" s="20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</row>
    <row r="258" spans="1:79" s="44" customFormat="1" ht="41.25" customHeight="1" hidden="1">
      <c r="A258" s="33"/>
      <c r="B258" s="33"/>
      <c r="C258" s="33"/>
      <c r="D258" s="33"/>
      <c r="E258" s="33"/>
      <c r="F258" s="33"/>
      <c r="G258" s="33"/>
      <c r="H258" s="33"/>
      <c r="I258" s="33"/>
      <c r="J258" s="34"/>
      <c r="K258" s="38"/>
      <c r="L258" s="38"/>
      <c r="M258" s="37"/>
      <c r="N258" s="34"/>
      <c r="O258" s="34"/>
      <c r="P258" s="36"/>
      <c r="Q258" s="36"/>
      <c r="R258" s="36"/>
      <c r="S258" s="35"/>
      <c r="T258" s="215"/>
      <c r="U258" s="215"/>
      <c r="V258" s="216"/>
      <c r="W258" s="75"/>
      <c r="X258" s="75"/>
      <c r="Y258" s="75"/>
      <c r="Z258" s="75"/>
      <c r="AA258" s="20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</row>
    <row r="259" spans="1:79" s="44" customFormat="1" ht="41.25" customHeight="1" hidden="1">
      <c r="A259" s="33"/>
      <c r="B259" s="33"/>
      <c r="C259" s="33"/>
      <c r="D259" s="33"/>
      <c r="E259" s="33"/>
      <c r="F259" s="33"/>
      <c r="G259" s="33"/>
      <c r="H259" s="33"/>
      <c r="I259" s="33"/>
      <c r="J259" s="34"/>
      <c r="K259" s="38"/>
      <c r="L259" s="38"/>
      <c r="M259" s="37"/>
      <c r="N259" s="34"/>
      <c r="O259" s="34"/>
      <c r="P259" s="36"/>
      <c r="Q259" s="36"/>
      <c r="R259" s="36"/>
      <c r="S259" s="35"/>
      <c r="T259" s="215"/>
      <c r="U259" s="215"/>
      <c r="V259" s="216"/>
      <c r="W259" s="75"/>
      <c r="X259" s="75"/>
      <c r="Y259" s="75"/>
      <c r="Z259" s="75"/>
      <c r="AA259" s="20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</row>
    <row r="260" spans="1:79" s="44" customFormat="1" ht="41.25" customHeight="1" hidden="1">
      <c r="A260" s="33"/>
      <c r="B260" s="33"/>
      <c r="C260" s="33"/>
      <c r="D260" s="33"/>
      <c r="E260" s="33"/>
      <c r="F260" s="33"/>
      <c r="G260" s="33"/>
      <c r="H260" s="33"/>
      <c r="I260" s="33"/>
      <c r="J260" s="34"/>
      <c r="K260" s="38"/>
      <c r="L260" s="38"/>
      <c r="M260" s="37"/>
      <c r="N260" s="34"/>
      <c r="O260" s="34"/>
      <c r="P260" s="36"/>
      <c r="Q260" s="36"/>
      <c r="R260" s="36"/>
      <c r="S260" s="35"/>
      <c r="T260" s="215"/>
      <c r="U260" s="215"/>
      <c r="V260" s="216"/>
      <c r="W260" s="75"/>
      <c r="X260" s="75"/>
      <c r="Y260" s="75"/>
      <c r="Z260" s="75"/>
      <c r="AA260" s="20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</row>
    <row r="261" spans="1:79" s="44" customFormat="1" ht="41.25" customHeight="1" hidden="1">
      <c r="A261" s="33"/>
      <c r="B261" s="33"/>
      <c r="C261" s="33"/>
      <c r="D261" s="33"/>
      <c r="E261" s="33"/>
      <c r="F261" s="33"/>
      <c r="G261" s="33"/>
      <c r="H261" s="33"/>
      <c r="I261" s="33"/>
      <c r="J261" s="34"/>
      <c r="K261" s="38"/>
      <c r="L261" s="38"/>
      <c r="M261" s="37"/>
      <c r="N261" s="34"/>
      <c r="O261" s="34"/>
      <c r="P261" s="36"/>
      <c r="Q261" s="36"/>
      <c r="R261" s="36"/>
      <c r="S261" s="35"/>
      <c r="T261" s="215"/>
      <c r="U261" s="215"/>
      <c r="V261" s="216"/>
      <c r="W261" s="75"/>
      <c r="X261" s="75"/>
      <c r="Y261" s="75"/>
      <c r="Z261" s="75"/>
      <c r="AA261" s="20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</row>
    <row r="262" spans="1:79" s="44" customFormat="1" ht="41.25" customHeight="1" hidden="1">
      <c r="A262" s="33"/>
      <c r="B262" s="33"/>
      <c r="C262" s="33"/>
      <c r="D262" s="33"/>
      <c r="E262" s="33"/>
      <c r="F262" s="33"/>
      <c r="G262" s="33"/>
      <c r="H262" s="33"/>
      <c r="I262" s="33"/>
      <c r="J262" s="34"/>
      <c r="K262" s="38"/>
      <c r="L262" s="38"/>
      <c r="M262" s="37"/>
      <c r="N262" s="34"/>
      <c r="O262" s="34"/>
      <c r="P262" s="36"/>
      <c r="Q262" s="36"/>
      <c r="R262" s="36"/>
      <c r="S262" s="35"/>
      <c r="T262" s="215"/>
      <c r="U262" s="215"/>
      <c r="V262" s="216"/>
      <c r="W262" s="75"/>
      <c r="X262" s="75"/>
      <c r="Y262" s="75"/>
      <c r="Z262" s="75"/>
      <c r="AA262" s="20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5"/>
      <c r="CA262" s="75"/>
    </row>
    <row r="263" spans="1:79" s="44" customFormat="1" ht="41.25" customHeight="1" hidden="1">
      <c r="A263" s="33"/>
      <c r="B263" s="33"/>
      <c r="C263" s="33"/>
      <c r="D263" s="33"/>
      <c r="E263" s="33"/>
      <c r="F263" s="33"/>
      <c r="G263" s="33"/>
      <c r="H263" s="33"/>
      <c r="I263" s="33"/>
      <c r="J263" s="34"/>
      <c r="K263" s="38"/>
      <c r="L263" s="38"/>
      <c r="M263" s="37"/>
      <c r="N263" s="34"/>
      <c r="O263" s="34"/>
      <c r="P263" s="36"/>
      <c r="Q263" s="36"/>
      <c r="R263" s="36"/>
      <c r="S263" s="35"/>
      <c r="T263" s="215"/>
      <c r="U263" s="215"/>
      <c r="V263" s="216"/>
      <c r="W263" s="75"/>
      <c r="X263" s="75"/>
      <c r="Y263" s="75"/>
      <c r="Z263" s="75"/>
      <c r="AA263" s="20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</row>
    <row r="264" spans="1:79" s="44" customFormat="1" ht="41.25" customHeight="1" hidden="1">
      <c r="A264" s="33"/>
      <c r="B264" s="33"/>
      <c r="C264" s="33"/>
      <c r="D264" s="33"/>
      <c r="E264" s="33"/>
      <c r="F264" s="33"/>
      <c r="G264" s="33"/>
      <c r="H264" s="33"/>
      <c r="I264" s="33"/>
      <c r="J264" s="34"/>
      <c r="K264" s="38"/>
      <c r="L264" s="38"/>
      <c r="M264" s="37"/>
      <c r="N264" s="34"/>
      <c r="O264" s="34"/>
      <c r="P264" s="36"/>
      <c r="Q264" s="36"/>
      <c r="R264" s="36"/>
      <c r="S264" s="35"/>
      <c r="T264" s="215"/>
      <c r="U264" s="215"/>
      <c r="V264" s="216"/>
      <c r="W264" s="75"/>
      <c r="X264" s="75"/>
      <c r="Y264" s="75"/>
      <c r="Z264" s="75"/>
      <c r="AA264" s="20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</row>
    <row r="265" spans="1:79" s="44" customFormat="1" ht="41.25" customHeight="1" hidden="1">
      <c r="A265" s="33"/>
      <c r="B265" s="33"/>
      <c r="C265" s="33"/>
      <c r="D265" s="33"/>
      <c r="E265" s="33"/>
      <c r="F265" s="33"/>
      <c r="G265" s="33"/>
      <c r="H265" s="33"/>
      <c r="I265" s="33"/>
      <c r="J265" s="34"/>
      <c r="K265" s="38"/>
      <c r="L265" s="38"/>
      <c r="M265" s="37"/>
      <c r="N265" s="34"/>
      <c r="O265" s="34"/>
      <c r="P265" s="36"/>
      <c r="Q265" s="36"/>
      <c r="R265" s="36"/>
      <c r="S265" s="35"/>
      <c r="T265" s="215"/>
      <c r="U265" s="215"/>
      <c r="V265" s="216"/>
      <c r="W265" s="75"/>
      <c r="X265" s="75"/>
      <c r="Y265" s="75"/>
      <c r="Z265" s="75"/>
      <c r="AA265" s="20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</row>
    <row r="266" spans="1:79" s="44" customFormat="1" ht="41.25" customHeight="1" hidden="1">
      <c r="A266" s="33"/>
      <c r="B266" s="33"/>
      <c r="C266" s="33"/>
      <c r="D266" s="33"/>
      <c r="E266" s="33"/>
      <c r="F266" s="33"/>
      <c r="G266" s="33"/>
      <c r="H266" s="33"/>
      <c r="I266" s="33"/>
      <c r="J266" s="34"/>
      <c r="K266" s="38"/>
      <c r="L266" s="38"/>
      <c r="M266" s="37"/>
      <c r="N266" s="34"/>
      <c r="O266" s="34"/>
      <c r="P266" s="36"/>
      <c r="Q266" s="36"/>
      <c r="R266" s="36"/>
      <c r="S266" s="35"/>
      <c r="T266" s="215"/>
      <c r="U266" s="215"/>
      <c r="V266" s="216"/>
      <c r="W266" s="75"/>
      <c r="X266" s="75"/>
      <c r="Y266" s="75"/>
      <c r="Z266" s="75"/>
      <c r="AA266" s="20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</row>
    <row r="267" spans="1:79" s="44" customFormat="1" ht="41.25" customHeight="1" hidden="1">
      <c r="A267" s="33"/>
      <c r="B267" s="33"/>
      <c r="C267" s="33"/>
      <c r="D267" s="33"/>
      <c r="E267" s="33"/>
      <c r="F267" s="33"/>
      <c r="G267" s="33"/>
      <c r="H267" s="33"/>
      <c r="I267" s="33"/>
      <c r="J267" s="34"/>
      <c r="K267" s="38"/>
      <c r="L267" s="38"/>
      <c r="M267" s="37"/>
      <c r="N267" s="34"/>
      <c r="O267" s="34"/>
      <c r="P267" s="36"/>
      <c r="Q267" s="36"/>
      <c r="R267" s="36"/>
      <c r="S267" s="35"/>
      <c r="T267" s="215"/>
      <c r="U267" s="215"/>
      <c r="V267" s="216"/>
      <c r="W267" s="75"/>
      <c r="X267" s="75"/>
      <c r="Y267" s="75"/>
      <c r="Z267" s="75"/>
      <c r="AA267" s="20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</row>
    <row r="268" spans="1:79" s="44" customFormat="1" ht="41.25" customHeight="1" hidden="1">
      <c r="A268" s="33"/>
      <c r="B268" s="33"/>
      <c r="C268" s="33"/>
      <c r="D268" s="33"/>
      <c r="E268" s="33"/>
      <c r="F268" s="33"/>
      <c r="G268" s="33"/>
      <c r="H268" s="33"/>
      <c r="I268" s="33"/>
      <c r="J268" s="34"/>
      <c r="K268" s="38"/>
      <c r="L268" s="38"/>
      <c r="M268" s="37"/>
      <c r="N268" s="34"/>
      <c r="O268" s="34"/>
      <c r="P268" s="36"/>
      <c r="Q268" s="36"/>
      <c r="R268" s="36"/>
      <c r="S268" s="35"/>
      <c r="T268" s="215"/>
      <c r="U268" s="215"/>
      <c r="V268" s="216"/>
      <c r="W268" s="75"/>
      <c r="X268" s="75"/>
      <c r="Y268" s="75"/>
      <c r="Z268" s="75"/>
      <c r="AA268" s="20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</row>
    <row r="269" spans="1:79" s="44" customFormat="1" ht="41.25" customHeight="1" hidden="1">
      <c r="A269" s="33"/>
      <c r="B269" s="33"/>
      <c r="C269" s="33"/>
      <c r="D269" s="33"/>
      <c r="E269" s="33"/>
      <c r="F269" s="33"/>
      <c r="G269" s="33"/>
      <c r="H269" s="33"/>
      <c r="I269" s="33"/>
      <c r="J269" s="34"/>
      <c r="K269" s="38"/>
      <c r="L269" s="38"/>
      <c r="M269" s="37"/>
      <c r="N269" s="34"/>
      <c r="O269" s="34"/>
      <c r="P269" s="36"/>
      <c r="Q269" s="36"/>
      <c r="R269" s="36"/>
      <c r="S269" s="35"/>
      <c r="T269" s="215"/>
      <c r="U269" s="215"/>
      <c r="V269" s="216"/>
      <c r="W269" s="75"/>
      <c r="X269" s="75"/>
      <c r="Y269" s="75"/>
      <c r="Z269" s="75"/>
      <c r="AA269" s="20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</row>
    <row r="270" spans="1:79" s="44" customFormat="1" ht="41.25" customHeight="1" hidden="1">
      <c r="A270" s="33"/>
      <c r="B270" s="33"/>
      <c r="C270" s="33"/>
      <c r="D270" s="33"/>
      <c r="E270" s="33"/>
      <c r="F270" s="33"/>
      <c r="G270" s="33"/>
      <c r="H270" s="33"/>
      <c r="I270" s="33"/>
      <c r="J270" s="34"/>
      <c r="K270" s="38"/>
      <c r="L270" s="38"/>
      <c r="M270" s="37"/>
      <c r="N270" s="34"/>
      <c r="O270" s="34"/>
      <c r="P270" s="36"/>
      <c r="Q270" s="36"/>
      <c r="R270" s="36"/>
      <c r="S270" s="35"/>
      <c r="T270" s="215"/>
      <c r="U270" s="215"/>
      <c r="V270" s="216"/>
      <c r="W270" s="75"/>
      <c r="X270" s="75"/>
      <c r="Y270" s="75"/>
      <c r="Z270" s="75"/>
      <c r="AA270" s="20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</row>
    <row r="271" spans="1:79" s="44" customFormat="1" ht="41.25" customHeight="1" hidden="1">
      <c r="A271" s="33"/>
      <c r="B271" s="33"/>
      <c r="C271" s="33"/>
      <c r="D271" s="33"/>
      <c r="E271" s="33"/>
      <c r="F271" s="33"/>
      <c r="G271" s="33"/>
      <c r="H271" s="33"/>
      <c r="I271" s="33"/>
      <c r="J271" s="34"/>
      <c r="K271" s="38"/>
      <c r="L271" s="38"/>
      <c r="M271" s="37"/>
      <c r="N271" s="34"/>
      <c r="O271" s="34"/>
      <c r="P271" s="36"/>
      <c r="Q271" s="36"/>
      <c r="R271" s="36"/>
      <c r="S271" s="35"/>
      <c r="T271" s="215"/>
      <c r="U271" s="215"/>
      <c r="V271" s="216"/>
      <c r="W271" s="75"/>
      <c r="X271" s="75"/>
      <c r="Y271" s="75"/>
      <c r="Z271" s="75"/>
      <c r="AA271" s="20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</row>
    <row r="272" spans="1:79" s="46" customFormat="1" ht="41.25" customHeight="1" hidden="1">
      <c r="A272" s="18"/>
      <c r="B272" s="18"/>
      <c r="C272" s="18"/>
      <c r="D272" s="18"/>
      <c r="E272" s="18"/>
      <c r="F272" s="18"/>
      <c r="G272" s="18"/>
      <c r="H272" s="18"/>
      <c r="I272" s="18"/>
      <c r="J272" s="34"/>
      <c r="K272" s="20"/>
      <c r="L272" s="20"/>
      <c r="M272" s="21"/>
      <c r="N272" s="19"/>
      <c r="O272" s="19"/>
      <c r="P272" s="23"/>
      <c r="Q272" s="23"/>
      <c r="R272" s="36"/>
      <c r="S272" s="35"/>
      <c r="T272" s="215"/>
      <c r="U272" s="215"/>
      <c r="V272" s="216"/>
      <c r="W272" s="75"/>
      <c r="X272" s="75"/>
      <c r="Y272" s="75"/>
      <c r="Z272" s="75"/>
      <c r="AA272" s="205"/>
      <c r="AB272" s="75"/>
      <c r="AC272" s="75"/>
      <c r="AD272" s="75"/>
      <c r="AE272" s="75"/>
      <c r="AF272" s="75"/>
      <c r="AG272" s="75"/>
      <c r="AH272" s="75"/>
      <c r="AI272" s="75"/>
      <c r="AJ272" s="104"/>
      <c r="AK272" s="104"/>
      <c r="AL272" s="104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  <c r="CA272" s="104"/>
    </row>
    <row r="273" spans="1:79" s="44" customFormat="1" ht="41.25" customHeight="1" hidden="1">
      <c r="A273" s="33"/>
      <c r="B273" s="33"/>
      <c r="C273" s="33"/>
      <c r="D273" s="33"/>
      <c r="E273" s="33"/>
      <c r="F273" s="33"/>
      <c r="G273" s="33"/>
      <c r="H273" s="33"/>
      <c r="I273" s="33"/>
      <c r="J273" s="34"/>
      <c r="K273" s="38"/>
      <c r="L273" s="38"/>
      <c r="M273" s="37"/>
      <c r="N273" s="34"/>
      <c r="O273" s="34"/>
      <c r="P273" s="36"/>
      <c r="Q273" s="36"/>
      <c r="R273" s="36"/>
      <c r="S273" s="35"/>
      <c r="T273" s="215"/>
      <c r="U273" s="215"/>
      <c r="V273" s="216"/>
      <c r="W273" s="75"/>
      <c r="X273" s="75"/>
      <c r="Y273" s="75"/>
      <c r="Z273" s="75"/>
      <c r="AA273" s="20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</row>
    <row r="274" spans="1:79" s="44" customFormat="1" ht="41.25" customHeight="1" hidden="1">
      <c r="A274" s="33"/>
      <c r="B274" s="33"/>
      <c r="C274" s="33"/>
      <c r="D274" s="33"/>
      <c r="E274" s="33"/>
      <c r="F274" s="33"/>
      <c r="G274" s="33"/>
      <c r="H274" s="33"/>
      <c r="I274" s="33"/>
      <c r="J274" s="34"/>
      <c r="K274" s="38"/>
      <c r="L274" s="38"/>
      <c r="M274" s="37"/>
      <c r="N274" s="34"/>
      <c r="O274" s="34"/>
      <c r="P274" s="36"/>
      <c r="Q274" s="36"/>
      <c r="R274" s="36"/>
      <c r="S274" s="35"/>
      <c r="T274" s="215"/>
      <c r="U274" s="215"/>
      <c r="V274" s="216"/>
      <c r="W274" s="75"/>
      <c r="X274" s="75"/>
      <c r="Y274" s="75"/>
      <c r="Z274" s="75"/>
      <c r="AA274" s="20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</row>
    <row r="275" spans="1:79" s="44" customFormat="1" ht="41.25" customHeight="1" hidden="1">
      <c r="A275" s="33"/>
      <c r="B275" s="33"/>
      <c r="C275" s="33"/>
      <c r="D275" s="33"/>
      <c r="E275" s="33"/>
      <c r="F275" s="33"/>
      <c r="G275" s="33"/>
      <c r="H275" s="33"/>
      <c r="I275" s="33"/>
      <c r="J275" s="34"/>
      <c r="K275" s="38"/>
      <c r="L275" s="38"/>
      <c r="M275" s="37"/>
      <c r="N275" s="34"/>
      <c r="O275" s="34"/>
      <c r="P275" s="36"/>
      <c r="Q275" s="36"/>
      <c r="R275" s="36"/>
      <c r="S275" s="35"/>
      <c r="T275" s="215"/>
      <c r="U275" s="215"/>
      <c r="V275" s="216"/>
      <c r="W275" s="75"/>
      <c r="X275" s="75"/>
      <c r="Y275" s="75"/>
      <c r="Z275" s="75"/>
      <c r="AA275" s="20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</row>
    <row r="276" spans="1:79" s="44" customFormat="1" ht="41.25" customHeight="1" hidden="1">
      <c r="A276" s="33"/>
      <c r="B276" s="33"/>
      <c r="C276" s="33"/>
      <c r="D276" s="33"/>
      <c r="E276" s="33"/>
      <c r="F276" s="33"/>
      <c r="G276" s="33"/>
      <c r="H276" s="33"/>
      <c r="I276" s="33"/>
      <c r="J276" s="34"/>
      <c r="K276" s="38"/>
      <c r="L276" s="38"/>
      <c r="M276" s="37"/>
      <c r="N276" s="34"/>
      <c r="O276" s="34"/>
      <c r="P276" s="36"/>
      <c r="Q276" s="36"/>
      <c r="R276" s="36"/>
      <c r="S276" s="35"/>
      <c r="T276" s="215"/>
      <c r="U276" s="215"/>
      <c r="V276" s="216"/>
      <c r="W276" s="75"/>
      <c r="X276" s="75"/>
      <c r="Y276" s="75"/>
      <c r="Z276" s="75"/>
      <c r="AA276" s="20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</row>
    <row r="277" spans="1:79" s="44" customFormat="1" ht="41.25" customHeight="1" hidden="1">
      <c r="A277" s="33"/>
      <c r="B277" s="33"/>
      <c r="C277" s="33"/>
      <c r="D277" s="33"/>
      <c r="E277" s="33"/>
      <c r="F277" s="33"/>
      <c r="G277" s="33"/>
      <c r="H277" s="33"/>
      <c r="I277" s="33"/>
      <c r="J277" s="34"/>
      <c r="K277" s="38"/>
      <c r="L277" s="38"/>
      <c r="M277" s="37"/>
      <c r="N277" s="34"/>
      <c r="O277" s="34"/>
      <c r="P277" s="36"/>
      <c r="Q277" s="36"/>
      <c r="R277" s="36"/>
      <c r="S277" s="35"/>
      <c r="T277" s="215"/>
      <c r="U277" s="215"/>
      <c r="V277" s="216"/>
      <c r="W277" s="75"/>
      <c r="X277" s="75"/>
      <c r="Y277" s="75"/>
      <c r="Z277" s="75"/>
      <c r="AA277" s="20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</row>
    <row r="278" spans="1:79" s="44" customFormat="1" ht="41.25" customHeight="1" hidden="1">
      <c r="A278" s="33"/>
      <c r="B278" s="33"/>
      <c r="C278" s="33"/>
      <c r="D278" s="33"/>
      <c r="E278" s="33"/>
      <c r="F278" s="33"/>
      <c r="G278" s="33"/>
      <c r="H278" s="33"/>
      <c r="I278" s="33"/>
      <c r="J278" s="34"/>
      <c r="K278" s="38"/>
      <c r="L278" s="38"/>
      <c r="M278" s="37"/>
      <c r="N278" s="34"/>
      <c r="O278" s="34"/>
      <c r="P278" s="36"/>
      <c r="Q278" s="36"/>
      <c r="R278" s="36"/>
      <c r="S278" s="35"/>
      <c r="T278" s="215"/>
      <c r="U278" s="215"/>
      <c r="V278" s="216"/>
      <c r="W278" s="75"/>
      <c r="X278" s="75"/>
      <c r="Y278" s="75"/>
      <c r="Z278" s="75"/>
      <c r="AA278" s="20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</row>
    <row r="279" spans="1:79" s="44" customFormat="1" ht="41.25" customHeight="1" hidden="1">
      <c r="A279" s="33"/>
      <c r="B279" s="33"/>
      <c r="C279" s="33"/>
      <c r="D279" s="33"/>
      <c r="E279" s="33"/>
      <c r="F279" s="33"/>
      <c r="G279" s="33"/>
      <c r="H279" s="33"/>
      <c r="I279" s="33"/>
      <c r="J279" s="34"/>
      <c r="K279" s="38"/>
      <c r="L279" s="38"/>
      <c r="M279" s="37"/>
      <c r="N279" s="34"/>
      <c r="O279" s="34"/>
      <c r="P279" s="36"/>
      <c r="Q279" s="36"/>
      <c r="R279" s="36"/>
      <c r="S279" s="35"/>
      <c r="T279" s="215"/>
      <c r="U279" s="215"/>
      <c r="V279" s="216"/>
      <c r="W279" s="75"/>
      <c r="X279" s="75"/>
      <c r="Y279" s="75"/>
      <c r="Z279" s="75"/>
      <c r="AA279" s="20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</row>
    <row r="280" spans="1:79" s="44" customFormat="1" ht="41.25" customHeight="1" hidden="1">
      <c r="A280" s="33"/>
      <c r="B280" s="33"/>
      <c r="C280" s="33"/>
      <c r="D280" s="33"/>
      <c r="E280" s="33"/>
      <c r="F280" s="33"/>
      <c r="G280" s="33"/>
      <c r="H280" s="33"/>
      <c r="I280" s="33"/>
      <c r="J280" s="34"/>
      <c r="K280" s="38"/>
      <c r="L280" s="38"/>
      <c r="M280" s="37"/>
      <c r="N280" s="34"/>
      <c r="O280" s="34"/>
      <c r="P280" s="36"/>
      <c r="Q280" s="36"/>
      <c r="R280" s="36"/>
      <c r="S280" s="35"/>
      <c r="T280" s="215"/>
      <c r="U280" s="215"/>
      <c r="V280" s="216"/>
      <c r="W280" s="75"/>
      <c r="X280" s="75"/>
      <c r="Y280" s="75"/>
      <c r="Z280" s="75"/>
      <c r="AA280" s="20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</row>
    <row r="281" spans="1:79" s="44" customFormat="1" ht="41.25" customHeight="1" hidden="1">
      <c r="A281" s="33"/>
      <c r="B281" s="33"/>
      <c r="C281" s="33"/>
      <c r="D281" s="33"/>
      <c r="E281" s="33"/>
      <c r="F281" s="33"/>
      <c r="G281" s="33"/>
      <c r="H281" s="33"/>
      <c r="I281" s="33"/>
      <c r="J281" s="34"/>
      <c r="K281" s="38"/>
      <c r="L281" s="38"/>
      <c r="M281" s="37"/>
      <c r="N281" s="34"/>
      <c r="O281" s="34"/>
      <c r="P281" s="36"/>
      <c r="Q281" s="36"/>
      <c r="R281" s="36"/>
      <c r="S281" s="35"/>
      <c r="T281" s="215"/>
      <c r="U281" s="215"/>
      <c r="V281" s="216"/>
      <c r="W281" s="75"/>
      <c r="X281" s="75"/>
      <c r="Y281" s="75"/>
      <c r="Z281" s="75"/>
      <c r="AA281" s="20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</row>
    <row r="282" spans="1:79" s="44" customFormat="1" ht="41.25" customHeight="1" hidden="1">
      <c r="A282" s="33"/>
      <c r="B282" s="33"/>
      <c r="C282" s="33"/>
      <c r="D282" s="33"/>
      <c r="E282" s="33"/>
      <c r="F282" s="33"/>
      <c r="G282" s="33"/>
      <c r="H282" s="33"/>
      <c r="I282" s="33"/>
      <c r="J282" s="34"/>
      <c r="K282" s="38"/>
      <c r="L282" s="38"/>
      <c r="M282" s="37"/>
      <c r="N282" s="34"/>
      <c r="O282" s="34"/>
      <c r="P282" s="36"/>
      <c r="Q282" s="36"/>
      <c r="R282" s="36"/>
      <c r="S282" s="35"/>
      <c r="T282" s="215"/>
      <c r="U282" s="215"/>
      <c r="V282" s="216"/>
      <c r="W282" s="75"/>
      <c r="X282" s="75"/>
      <c r="Y282" s="75"/>
      <c r="Z282" s="75"/>
      <c r="AA282" s="20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</row>
    <row r="283" spans="1:79" s="44" customFormat="1" ht="41.25" customHeight="1" hidden="1">
      <c r="A283" s="33"/>
      <c r="B283" s="33"/>
      <c r="C283" s="33"/>
      <c r="D283" s="33"/>
      <c r="E283" s="33"/>
      <c r="F283" s="33"/>
      <c r="G283" s="33"/>
      <c r="H283" s="33"/>
      <c r="I283" s="33"/>
      <c r="J283" s="34"/>
      <c r="K283" s="38"/>
      <c r="L283" s="38"/>
      <c r="M283" s="37"/>
      <c r="N283" s="34"/>
      <c r="O283" s="34"/>
      <c r="P283" s="36"/>
      <c r="Q283" s="36"/>
      <c r="R283" s="36"/>
      <c r="S283" s="35"/>
      <c r="T283" s="215"/>
      <c r="U283" s="215"/>
      <c r="V283" s="216"/>
      <c r="W283" s="75"/>
      <c r="X283" s="75"/>
      <c r="Y283" s="75"/>
      <c r="Z283" s="75"/>
      <c r="AA283" s="20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</row>
    <row r="284" spans="1:79" s="44" customFormat="1" ht="41.25" customHeight="1" hidden="1">
      <c r="A284" s="33"/>
      <c r="B284" s="33"/>
      <c r="C284" s="33"/>
      <c r="D284" s="33"/>
      <c r="E284" s="33"/>
      <c r="F284" s="33"/>
      <c r="G284" s="33"/>
      <c r="H284" s="33"/>
      <c r="I284" s="33"/>
      <c r="J284" s="34"/>
      <c r="K284" s="38"/>
      <c r="L284" s="38"/>
      <c r="M284" s="37"/>
      <c r="N284" s="34"/>
      <c r="O284" s="34"/>
      <c r="P284" s="36"/>
      <c r="Q284" s="36"/>
      <c r="R284" s="36"/>
      <c r="S284" s="35"/>
      <c r="T284" s="215"/>
      <c r="U284" s="215"/>
      <c r="V284" s="216"/>
      <c r="W284" s="75"/>
      <c r="X284" s="75"/>
      <c r="Y284" s="75"/>
      <c r="Z284" s="75"/>
      <c r="AA284" s="20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</row>
    <row r="285" spans="1:79" s="44" customFormat="1" ht="41.25" customHeight="1" hidden="1">
      <c r="A285" s="33"/>
      <c r="B285" s="33"/>
      <c r="C285" s="33"/>
      <c r="D285" s="33"/>
      <c r="E285" s="33"/>
      <c r="F285" s="33"/>
      <c r="G285" s="33"/>
      <c r="H285" s="33"/>
      <c r="I285" s="33"/>
      <c r="J285" s="34"/>
      <c r="K285" s="38"/>
      <c r="L285" s="38"/>
      <c r="M285" s="37"/>
      <c r="N285" s="34"/>
      <c r="O285" s="34"/>
      <c r="P285" s="36"/>
      <c r="Q285" s="36"/>
      <c r="R285" s="36"/>
      <c r="S285" s="35"/>
      <c r="T285" s="215"/>
      <c r="U285" s="215"/>
      <c r="V285" s="216"/>
      <c r="W285" s="75"/>
      <c r="X285" s="75"/>
      <c r="Y285" s="75"/>
      <c r="Z285" s="75"/>
      <c r="AA285" s="20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</row>
    <row r="286" spans="1:79" s="44" customFormat="1" ht="41.25" customHeight="1" hidden="1">
      <c r="A286" s="33"/>
      <c r="B286" s="33"/>
      <c r="C286" s="33"/>
      <c r="D286" s="33"/>
      <c r="E286" s="33"/>
      <c r="F286" s="33"/>
      <c r="G286" s="33"/>
      <c r="H286" s="33"/>
      <c r="I286" s="33"/>
      <c r="J286" s="34"/>
      <c r="K286" s="38"/>
      <c r="L286" s="38"/>
      <c r="M286" s="37"/>
      <c r="N286" s="34"/>
      <c r="O286" s="34"/>
      <c r="P286" s="36"/>
      <c r="Q286" s="36"/>
      <c r="R286" s="36"/>
      <c r="S286" s="35"/>
      <c r="T286" s="215"/>
      <c r="U286" s="215"/>
      <c r="V286" s="216"/>
      <c r="W286" s="75"/>
      <c r="X286" s="75"/>
      <c r="Y286" s="75"/>
      <c r="Z286" s="75"/>
      <c r="AA286" s="20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</row>
    <row r="287" spans="1:79" s="44" customFormat="1" ht="41.25" customHeight="1" hidden="1">
      <c r="A287" s="33"/>
      <c r="B287" s="33"/>
      <c r="C287" s="33"/>
      <c r="D287" s="33"/>
      <c r="E287" s="33"/>
      <c r="F287" s="33"/>
      <c r="G287" s="33"/>
      <c r="H287" s="33"/>
      <c r="I287" s="33"/>
      <c r="J287" s="34"/>
      <c r="K287" s="38"/>
      <c r="L287" s="38"/>
      <c r="M287" s="37"/>
      <c r="N287" s="34"/>
      <c r="O287" s="34"/>
      <c r="P287" s="36"/>
      <c r="Q287" s="36"/>
      <c r="R287" s="36"/>
      <c r="S287" s="35"/>
      <c r="T287" s="215"/>
      <c r="U287" s="215"/>
      <c r="V287" s="216"/>
      <c r="W287" s="75"/>
      <c r="X287" s="75"/>
      <c r="Y287" s="75"/>
      <c r="Z287" s="75"/>
      <c r="AA287" s="20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</row>
    <row r="288" spans="1:79" s="46" customFormat="1" ht="41.25" customHeight="1" hidden="1">
      <c r="A288" s="18"/>
      <c r="B288" s="18"/>
      <c r="C288" s="18"/>
      <c r="D288" s="18"/>
      <c r="E288" s="18"/>
      <c r="F288" s="18"/>
      <c r="G288" s="18"/>
      <c r="H288" s="18"/>
      <c r="I288" s="18"/>
      <c r="J288" s="34"/>
      <c r="K288" s="20"/>
      <c r="L288" s="20"/>
      <c r="M288" s="21"/>
      <c r="N288" s="19"/>
      <c r="O288" s="19"/>
      <c r="P288" s="23"/>
      <c r="Q288" s="23"/>
      <c r="R288" s="36"/>
      <c r="S288" s="35"/>
      <c r="T288" s="215"/>
      <c r="U288" s="215"/>
      <c r="V288" s="216"/>
      <c r="W288" s="75"/>
      <c r="X288" s="75"/>
      <c r="Y288" s="75"/>
      <c r="Z288" s="75"/>
      <c r="AA288" s="205"/>
      <c r="AB288" s="75"/>
      <c r="AC288" s="75"/>
      <c r="AD288" s="75"/>
      <c r="AE288" s="75"/>
      <c r="AF288" s="75"/>
      <c r="AG288" s="75"/>
      <c r="AH288" s="75"/>
      <c r="AI288" s="75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</row>
    <row r="289" spans="1:79" s="44" customFormat="1" ht="41.25" customHeight="1" hidden="1">
      <c r="A289" s="33"/>
      <c r="B289" s="33"/>
      <c r="C289" s="33"/>
      <c r="D289" s="33"/>
      <c r="E289" s="33"/>
      <c r="F289" s="33"/>
      <c r="G289" s="33"/>
      <c r="H289" s="33"/>
      <c r="I289" s="33"/>
      <c r="J289" s="34"/>
      <c r="K289" s="38"/>
      <c r="L289" s="38"/>
      <c r="M289" s="37"/>
      <c r="N289" s="34"/>
      <c r="O289" s="34"/>
      <c r="P289" s="36"/>
      <c r="Q289" s="36"/>
      <c r="R289" s="36"/>
      <c r="S289" s="35"/>
      <c r="T289" s="215"/>
      <c r="U289" s="215"/>
      <c r="V289" s="216"/>
      <c r="W289" s="75"/>
      <c r="X289" s="75"/>
      <c r="Y289" s="75"/>
      <c r="Z289" s="75"/>
      <c r="AA289" s="20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</row>
    <row r="290" spans="1:79" s="44" customFormat="1" ht="41.25" customHeight="1" hidden="1">
      <c r="A290" s="33"/>
      <c r="B290" s="33"/>
      <c r="C290" s="33"/>
      <c r="D290" s="33"/>
      <c r="E290" s="33"/>
      <c r="F290" s="33"/>
      <c r="G290" s="33"/>
      <c r="H290" s="33"/>
      <c r="I290" s="33"/>
      <c r="J290" s="34"/>
      <c r="K290" s="38"/>
      <c r="L290" s="38"/>
      <c r="M290" s="37"/>
      <c r="N290" s="34"/>
      <c r="O290" s="34"/>
      <c r="P290" s="36"/>
      <c r="Q290" s="36"/>
      <c r="R290" s="36"/>
      <c r="S290" s="35"/>
      <c r="T290" s="215"/>
      <c r="U290" s="215"/>
      <c r="V290" s="216"/>
      <c r="W290" s="75"/>
      <c r="X290" s="75"/>
      <c r="Y290" s="75"/>
      <c r="Z290" s="75"/>
      <c r="AA290" s="20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</row>
    <row r="291" spans="1:79" s="44" customFormat="1" ht="41.25" customHeight="1" hidden="1">
      <c r="A291" s="33"/>
      <c r="B291" s="33"/>
      <c r="C291" s="33"/>
      <c r="D291" s="33"/>
      <c r="E291" s="33"/>
      <c r="F291" s="33"/>
      <c r="G291" s="33"/>
      <c r="H291" s="33"/>
      <c r="I291" s="33"/>
      <c r="J291" s="34"/>
      <c r="K291" s="38"/>
      <c r="L291" s="38"/>
      <c r="M291" s="37"/>
      <c r="N291" s="34"/>
      <c r="O291" s="34"/>
      <c r="P291" s="36"/>
      <c r="Q291" s="36"/>
      <c r="R291" s="36"/>
      <c r="S291" s="35"/>
      <c r="T291" s="215"/>
      <c r="U291" s="215"/>
      <c r="V291" s="216"/>
      <c r="W291" s="75"/>
      <c r="X291" s="75"/>
      <c r="Y291" s="75"/>
      <c r="Z291" s="75"/>
      <c r="AA291" s="20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</row>
    <row r="292" spans="1:79" s="44" customFormat="1" ht="41.25" customHeight="1" hidden="1">
      <c r="A292" s="33"/>
      <c r="B292" s="33"/>
      <c r="C292" s="33"/>
      <c r="D292" s="33"/>
      <c r="E292" s="33"/>
      <c r="F292" s="33"/>
      <c r="G292" s="33"/>
      <c r="H292" s="33"/>
      <c r="I292" s="33"/>
      <c r="J292" s="34"/>
      <c r="K292" s="38"/>
      <c r="L292" s="38"/>
      <c r="M292" s="37"/>
      <c r="N292" s="34"/>
      <c r="O292" s="34"/>
      <c r="P292" s="36"/>
      <c r="Q292" s="36"/>
      <c r="R292" s="36"/>
      <c r="S292" s="35"/>
      <c r="T292" s="215"/>
      <c r="U292" s="215"/>
      <c r="V292" s="216"/>
      <c r="W292" s="75"/>
      <c r="X292" s="75"/>
      <c r="Y292" s="75"/>
      <c r="Z292" s="75"/>
      <c r="AA292" s="20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</row>
    <row r="293" spans="1:79" s="44" customFormat="1" ht="41.25" customHeight="1" hidden="1">
      <c r="A293" s="33"/>
      <c r="B293" s="33"/>
      <c r="C293" s="33"/>
      <c r="D293" s="33"/>
      <c r="E293" s="33"/>
      <c r="F293" s="33"/>
      <c r="G293" s="33"/>
      <c r="H293" s="33"/>
      <c r="I293" s="33"/>
      <c r="J293" s="34"/>
      <c r="K293" s="38"/>
      <c r="L293" s="38"/>
      <c r="M293" s="37"/>
      <c r="N293" s="34"/>
      <c r="O293" s="34"/>
      <c r="P293" s="36"/>
      <c r="Q293" s="36"/>
      <c r="R293" s="36"/>
      <c r="S293" s="35"/>
      <c r="T293" s="215"/>
      <c r="U293" s="215"/>
      <c r="V293" s="216"/>
      <c r="W293" s="75"/>
      <c r="X293" s="75"/>
      <c r="Y293" s="75"/>
      <c r="Z293" s="75"/>
      <c r="AA293" s="20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</row>
    <row r="294" spans="1:79" s="44" customFormat="1" ht="41.25" customHeight="1" hidden="1">
      <c r="A294" s="33"/>
      <c r="B294" s="33"/>
      <c r="C294" s="33"/>
      <c r="D294" s="33"/>
      <c r="E294" s="33"/>
      <c r="F294" s="33"/>
      <c r="G294" s="33"/>
      <c r="H294" s="33"/>
      <c r="I294" s="33"/>
      <c r="J294" s="34"/>
      <c r="K294" s="38"/>
      <c r="L294" s="38"/>
      <c r="M294" s="37"/>
      <c r="N294" s="34"/>
      <c r="O294" s="34"/>
      <c r="P294" s="36"/>
      <c r="Q294" s="36"/>
      <c r="R294" s="36"/>
      <c r="S294" s="35"/>
      <c r="T294" s="215"/>
      <c r="U294" s="215"/>
      <c r="V294" s="216"/>
      <c r="W294" s="75"/>
      <c r="X294" s="75"/>
      <c r="Y294" s="75"/>
      <c r="Z294" s="75"/>
      <c r="AA294" s="20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</row>
    <row r="295" spans="1:79" s="44" customFormat="1" ht="41.25" customHeight="1" hidden="1">
      <c r="A295" s="33"/>
      <c r="B295" s="33"/>
      <c r="C295" s="33"/>
      <c r="D295" s="33"/>
      <c r="E295" s="33"/>
      <c r="F295" s="33"/>
      <c r="G295" s="33"/>
      <c r="H295" s="33"/>
      <c r="I295" s="33"/>
      <c r="J295" s="34"/>
      <c r="K295" s="38"/>
      <c r="L295" s="38"/>
      <c r="M295" s="37"/>
      <c r="N295" s="34"/>
      <c r="O295" s="34"/>
      <c r="P295" s="36"/>
      <c r="Q295" s="36"/>
      <c r="R295" s="36"/>
      <c r="S295" s="35"/>
      <c r="T295" s="215"/>
      <c r="U295" s="215"/>
      <c r="V295" s="216"/>
      <c r="W295" s="75"/>
      <c r="X295" s="75"/>
      <c r="Y295" s="75"/>
      <c r="Z295" s="75"/>
      <c r="AA295" s="20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</row>
    <row r="296" spans="1:79" s="44" customFormat="1" ht="41.25" customHeight="1" hidden="1">
      <c r="A296" s="33"/>
      <c r="B296" s="33"/>
      <c r="C296" s="33"/>
      <c r="D296" s="33"/>
      <c r="E296" s="33"/>
      <c r="F296" s="33"/>
      <c r="G296" s="33"/>
      <c r="H296" s="33"/>
      <c r="I296" s="33"/>
      <c r="J296" s="34"/>
      <c r="K296" s="38"/>
      <c r="L296" s="38"/>
      <c r="M296" s="37"/>
      <c r="N296" s="34"/>
      <c r="O296" s="34"/>
      <c r="P296" s="36"/>
      <c r="Q296" s="36"/>
      <c r="R296" s="36"/>
      <c r="S296" s="35"/>
      <c r="T296" s="215"/>
      <c r="U296" s="215"/>
      <c r="V296" s="216"/>
      <c r="W296" s="75"/>
      <c r="X296" s="75"/>
      <c r="Y296" s="75"/>
      <c r="Z296" s="75"/>
      <c r="AA296" s="20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</row>
    <row r="297" spans="1:79" s="44" customFormat="1" ht="41.25" customHeight="1" hidden="1">
      <c r="A297" s="33"/>
      <c r="B297" s="33"/>
      <c r="C297" s="33"/>
      <c r="D297" s="33"/>
      <c r="E297" s="33"/>
      <c r="F297" s="33"/>
      <c r="G297" s="33"/>
      <c r="H297" s="33"/>
      <c r="I297" s="33"/>
      <c r="J297" s="34"/>
      <c r="K297" s="38"/>
      <c r="L297" s="38"/>
      <c r="M297" s="37"/>
      <c r="N297" s="34"/>
      <c r="O297" s="34"/>
      <c r="P297" s="36"/>
      <c r="Q297" s="36"/>
      <c r="R297" s="36"/>
      <c r="S297" s="35"/>
      <c r="T297" s="215"/>
      <c r="U297" s="215"/>
      <c r="V297" s="216"/>
      <c r="W297" s="75"/>
      <c r="X297" s="75"/>
      <c r="Y297" s="75"/>
      <c r="Z297" s="75"/>
      <c r="AA297" s="20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</row>
    <row r="298" spans="1:79" s="44" customFormat="1" ht="41.25" customHeight="1" hidden="1">
      <c r="A298" s="33"/>
      <c r="B298" s="33"/>
      <c r="C298" s="33"/>
      <c r="D298" s="33"/>
      <c r="E298" s="33"/>
      <c r="F298" s="33"/>
      <c r="G298" s="33"/>
      <c r="H298" s="33"/>
      <c r="I298" s="33"/>
      <c r="J298" s="34"/>
      <c r="K298" s="38"/>
      <c r="L298" s="38"/>
      <c r="M298" s="37"/>
      <c r="N298" s="34"/>
      <c r="O298" s="34"/>
      <c r="P298" s="36"/>
      <c r="Q298" s="36"/>
      <c r="R298" s="36"/>
      <c r="S298" s="35"/>
      <c r="T298" s="215"/>
      <c r="U298" s="215"/>
      <c r="V298" s="216"/>
      <c r="W298" s="75"/>
      <c r="X298" s="75"/>
      <c r="Y298" s="75"/>
      <c r="Z298" s="75"/>
      <c r="AA298" s="20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</row>
    <row r="299" spans="1:79" s="44" customFormat="1" ht="41.25" customHeight="1" hidden="1">
      <c r="A299" s="33"/>
      <c r="B299" s="33"/>
      <c r="C299" s="33"/>
      <c r="D299" s="33"/>
      <c r="E299" s="33"/>
      <c r="F299" s="33"/>
      <c r="G299" s="33"/>
      <c r="H299" s="33"/>
      <c r="I299" s="33"/>
      <c r="J299" s="34"/>
      <c r="K299" s="38"/>
      <c r="L299" s="38"/>
      <c r="M299" s="37"/>
      <c r="N299" s="34"/>
      <c r="O299" s="34"/>
      <c r="P299" s="36"/>
      <c r="Q299" s="36"/>
      <c r="R299" s="36"/>
      <c r="S299" s="35"/>
      <c r="T299" s="215"/>
      <c r="U299" s="215"/>
      <c r="V299" s="216"/>
      <c r="W299" s="75"/>
      <c r="X299" s="75"/>
      <c r="Y299" s="75"/>
      <c r="Z299" s="75"/>
      <c r="AA299" s="20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</row>
    <row r="300" spans="1:79" s="44" customFormat="1" ht="41.25" customHeight="1" hidden="1">
      <c r="A300" s="33"/>
      <c r="B300" s="33"/>
      <c r="C300" s="33"/>
      <c r="D300" s="33"/>
      <c r="E300" s="33"/>
      <c r="F300" s="33"/>
      <c r="G300" s="33"/>
      <c r="H300" s="33"/>
      <c r="I300" s="33"/>
      <c r="J300" s="34"/>
      <c r="K300" s="38"/>
      <c r="L300" s="38"/>
      <c r="M300" s="37"/>
      <c r="N300" s="34"/>
      <c r="O300" s="34"/>
      <c r="P300" s="36"/>
      <c r="Q300" s="36"/>
      <c r="R300" s="36"/>
      <c r="S300" s="35"/>
      <c r="T300" s="215"/>
      <c r="U300" s="215"/>
      <c r="V300" s="216"/>
      <c r="W300" s="75"/>
      <c r="X300" s="75"/>
      <c r="Y300" s="75"/>
      <c r="Z300" s="75"/>
      <c r="AA300" s="20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</row>
    <row r="301" spans="1:79" s="44" customFormat="1" ht="41.25" customHeight="1" hidden="1">
      <c r="A301" s="33"/>
      <c r="B301" s="33"/>
      <c r="C301" s="33"/>
      <c r="D301" s="33"/>
      <c r="E301" s="33"/>
      <c r="F301" s="33"/>
      <c r="G301" s="33"/>
      <c r="H301" s="33"/>
      <c r="I301" s="33"/>
      <c r="J301" s="34"/>
      <c r="K301" s="38"/>
      <c r="L301" s="38"/>
      <c r="M301" s="37"/>
      <c r="N301" s="34"/>
      <c r="O301" s="34"/>
      <c r="P301" s="36"/>
      <c r="Q301" s="36"/>
      <c r="R301" s="36"/>
      <c r="S301" s="35"/>
      <c r="T301" s="215"/>
      <c r="U301" s="215"/>
      <c r="V301" s="216"/>
      <c r="W301" s="75"/>
      <c r="X301" s="75"/>
      <c r="Y301" s="75"/>
      <c r="Z301" s="75"/>
      <c r="AA301" s="20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</row>
    <row r="302" spans="1:79" s="44" customFormat="1" ht="41.25" customHeight="1" hidden="1">
      <c r="A302" s="33"/>
      <c r="B302" s="33"/>
      <c r="C302" s="33"/>
      <c r="D302" s="33"/>
      <c r="E302" s="33"/>
      <c r="F302" s="33"/>
      <c r="G302" s="33"/>
      <c r="H302" s="33"/>
      <c r="I302" s="33"/>
      <c r="J302" s="34"/>
      <c r="K302" s="38"/>
      <c r="L302" s="38"/>
      <c r="M302" s="37"/>
      <c r="N302" s="34"/>
      <c r="O302" s="34"/>
      <c r="P302" s="36"/>
      <c r="Q302" s="36"/>
      <c r="R302" s="36"/>
      <c r="S302" s="35"/>
      <c r="T302" s="215"/>
      <c r="U302" s="215"/>
      <c r="V302" s="216"/>
      <c r="W302" s="75"/>
      <c r="X302" s="75"/>
      <c r="Y302" s="75"/>
      <c r="Z302" s="75"/>
      <c r="AA302" s="20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</row>
    <row r="303" spans="1:79" s="44" customFormat="1" ht="41.25" customHeight="1" hidden="1">
      <c r="A303" s="33"/>
      <c r="B303" s="33"/>
      <c r="C303" s="33"/>
      <c r="D303" s="33"/>
      <c r="E303" s="33"/>
      <c r="F303" s="33"/>
      <c r="G303" s="33"/>
      <c r="H303" s="33"/>
      <c r="I303" s="33"/>
      <c r="J303" s="34"/>
      <c r="K303" s="38"/>
      <c r="L303" s="38"/>
      <c r="M303" s="37"/>
      <c r="N303" s="34"/>
      <c r="O303" s="34"/>
      <c r="P303" s="36"/>
      <c r="Q303" s="36"/>
      <c r="R303" s="36"/>
      <c r="S303" s="35"/>
      <c r="T303" s="215"/>
      <c r="U303" s="215"/>
      <c r="V303" s="216"/>
      <c r="W303" s="75"/>
      <c r="X303" s="75"/>
      <c r="Y303" s="75"/>
      <c r="Z303" s="75"/>
      <c r="AA303" s="20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</row>
    <row r="304" spans="1:79" s="44" customFormat="1" ht="41.25" customHeight="1" hidden="1">
      <c r="A304" s="33"/>
      <c r="B304" s="33"/>
      <c r="C304" s="33"/>
      <c r="D304" s="33"/>
      <c r="E304" s="33"/>
      <c r="F304" s="33"/>
      <c r="G304" s="33"/>
      <c r="H304" s="33"/>
      <c r="I304" s="33"/>
      <c r="J304" s="34"/>
      <c r="K304" s="38"/>
      <c r="L304" s="38"/>
      <c r="M304" s="37"/>
      <c r="N304" s="34"/>
      <c r="O304" s="34"/>
      <c r="P304" s="36"/>
      <c r="Q304" s="36"/>
      <c r="R304" s="36"/>
      <c r="S304" s="35"/>
      <c r="T304" s="215"/>
      <c r="U304" s="215"/>
      <c r="V304" s="216"/>
      <c r="W304" s="75"/>
      <c r="X304" s="75"/>
      <c r="Y304" s="75"/>
      <c r="Z304" s="75"/>
      <c r="AA304" s="20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</row>
    <row r="305" spans="1:79" s="44" customFormat="1" ht="41.25" customHeight="1" hidden="1">
      <c r="A305" s="33"/>
      <c r="B305" s="33"/>
      <c r="C305" s="33"/>
      <c r="D305" s="33"/>
      <c r="E305" s="33"/>
      <c r="F305" s="33"/>
      <c r="G305" s="33"/>
      <c r="H305" s="33"/>
      <c r="I305" s="33"/>
      <c r="J305" s="34"/>
      <c r="K305" s="38"/>
      <c r="L305" s="38"/>
      <c r="M305" s="37"/>
      <c r="N305" s="34"/>
      <c r="O305" s="34"/>
      <c r="P305" s="36"/>
      <c r="Q305" s="36"/>
      <c r="R305" s="36"/>
      <c r="S305" s="35"/>
      <c r="T305" s="215"/>
      <c r="U305" s="215"/>
      <c r="V305" s="216"/>
      <c r="W305" s="75"/>
      <c r="X305" s="75"/>
      <c r="Y305" s="75"/>
      <c r="Z305" s="75"/>
      <c r="AA305" s="20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</row>
    <row r="306" spans="1:79" s="44" customFormat="1" ht="41.25" customHeight="1" hidden="1">
      <c r="A306" s="33"/>
      <c r="B306" s="33"/>
      <c r="C306" s="33"/>
      <c r="D306" s="33"/>
      <c r="E306" s="33"/>
      <c r="F306" s="33"/>
      <c r="G306" s="33"/>
      <c r="H306" s="33"/>
      <c r="I306" s="33"/>
      <c r="J306" s="34"/>
      <c r="K306" s="38"/>
      <c r="L306" s="38"/>
      <c r="M306" s="37"/>
      <c r="N306" s="34"/>
      <c r="O306" s="34"/>
      <c r="P306" s="36"/>
      <c r="Q306" s="36"/>
      <c r="R306" s="36"/>
      <c r="S306" s="35"/>
      <c r="T306" s="215"/>
      <c r="U306" s="215"/>
      <c r="V306" s="216"/>
      <c r="W306" s="75"/>
      <c r="X306" s="75"/>
      <c r="Y306" s="75"/>
      <c r="Z306" s="75"/>
      <c r="AA306" s="20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</row>
    <row r="307" spans="1:79" s="44" customFormat="1" ht="41.25" customHeight="1" hidden="1">
      <c r="A307" s="33"/>
      <c r="B307" s="33"/>
      <c r="C307" s="33"/>
      <c r="D307" s="33"/>
      <c r="E307" s="33"/>
      <c r="F307" s="33"/>
      <c r="G307" s="33"/>
      <c r="H307" s="33"/>
      <c r="I307" s="33"/>
      <c r="J307" s="34"/>
      <c r="K307" s="38"/>
      <c r="L307" s="38"/>
      <c r="M307" s="37"/>
      <c r="N307" s="34"/>
      <c r="O307" s="34"/>
      <c r="P307" s="36"/>
      <c r="Q307" s="36"/>
      <c r="R307" s="36"/>
      <c r="S307" s="35"/>
      <c r="T307" s="215"/>
      <c r="U307" s="215"/>
      <c r="V307" s="216"/>
      <c r="W307" s="75"/>
      <c r="X307" s="75"/>
      <c r="Y307" s="75"/>
      <c r="Z307" s="75"/>
      <c r="AA307" s="20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</row>
    <row r="308" spans="1:79" s="44" customFormat="1" ht="41.25" customHeight="1" hidden="1">
      <c r="A308" s="33"/>
      <c r="B308" s="33"/>
      <c r="C308" s="33"/>
      <c r="D308" s="33"/>
      <c r="E308" s="33"/>
      <c r="F308" s="33"/>
      <c r="G308" s="33"/>
      <c r="H308" s="33"/>
      <c r="I308" s="33"/>
      <c r="J308" s="34"/>
      <c r="K308" s="38"/>
      <c r="L308" s="38"/>
      <c r="M308" s="37"/>
      <c r="N308" s="34"/>
      <c r="O308" s="34"/>
      <c r="P308" s="36"/>
      <c r="Q308" s="36"/>
      <c r="R308" s="36"/>
      <c r="S308" s="35"/>
      <c r="T308" s="215"/>
      <c r="U308" s="215"/>
      <c r="V308" s="216"/>
      <c r="W308" s="75"/>
      <c r="X308" s="75"/>
      <c r="Y308" s="75"/>
      <c r="Z308" s="75"/>
      <c r="AA308" s="20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</row>
    <row r="309" spans="1:79" s="44" customFormat="1" ht="41.25" customHeight="1" hidden="1">
      <c r="A309" s="33"/>
      <c r="B309" s="33"/>
      <c r="C309" s="33"/>
      <c r="D309" s="33"/>
      <c r="E309" s="33"/>
      <c r="F309" s="33"/>
      <c r="G309" s="33"/>
      <c r="H309" s="33"/>
      <c r="I309" s="33"/>
      <c r="J309" s="34"/>
      <c r="K309" s="38"/>
      <c r="L309" s="38"/>
      <c r="M309" s="37"/>
      <c r="N309" s="34"/>
      <c r="O309" s="34"/>
      <c r="P309" s="36"/>
      <c r="Q309" s="36"/>
      <c r="R309" s="36"/>
      <c r="S309" s="35"/>
      <c r="T309" s="215"/>
      <c r="U309" s="215"/>
      <c r="V309" s="216"/>
      <c r="W309" s="75"/>
      <c r="X309" s="75"/>
      <c r="Y309" s="75"/>
      <c r="Z309" s="75"/>
      <c r="AA309" s="20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</row>
    <row r="310" spans="1:79" s="44" customFormat="1" ht="41.25" customHeight="1" hidden="1">
      <c r="A310" s="33"/>
      <c r="B310" s="33"/>
      <c r="C310" s="33"/>
      <c r="D310" s="33"/>
      <c r="E310" s="33"/>
      <c r="F310" s="33"/>
      <c r="G310" s="33"/>
      <c r="H310" s="33"/>
      <c r="I310" s="33"/>
      <c r="J310" s="34"/>
      <c r="K310" s="38"/>
      <c r="L310" s="38"/>
      <c r="M310" s="37"/>
      <c r="N310" s="34"/>
      <c r="O310" s="34"/>
      <c r="P310" s="36"/>
      <c r="Q310" s="36"/>
      <c r="R310" s="36"/>
      <c r="S310" s="35"/>
      <c r="T310" s="215"/>
      <c r="U310" s="215"/>
      <c r="V310" s="216"/>
      <c r="W310" s="75"/>
      <c r="X310" s="75"/>
      <c r="Y310" s="75"/>
      <c r="Z310" s="75"/>
      <c r="AA310" s="20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</row>
    <row r="311" spans="1:79" s="44" customFormat="1" ht="41.25" customHeight="1" hidden="1">
      <c r="A311" s="33"/>
      <c r="B311" s="33"/>
      <c r="C311" s="33"/>
      <c r="D311" s="33"/>
      <c r="E311" s="33"/>
      <c r="F311" s="33"/>
      <c r="G311" s="33"/>
      <c r="H311" s="33"/>
      <c r="I311" s="33"/>
      <c r="J311" s="34"/>
      <c r="K311" s="38"/>
      <c r="L311" s="38"/>
      <c r="M311" s="37"/>
      <c r="N311" s="34"/>
      <c r="O311" s="34"/>
      <c r="P311" s="36"/>
      <c r="Q311" s="36"/>
      <c r="R311" s="36"/>
      <c r="S311" s="35"/>
      <c r="T311" s="215"/>
      <c r="U311" s="215"/>
      <c r="V311" s="216"/>
      <c r="W311" s="75"/>
      <c r="X311" s="75"/>
      <c r="Y311" s="75"/>
      <c r="Z311" s="75"/>
      <c r="AA311" s="20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</row>
    <row r="312" spans="1:79" s="44" customFormat="1" ht="41.25" customHeight="1" hidden="1">
      <c r="A312" s="33"/>
      <c r="B312" s="33"/>
      <c r="C312" s="33"/>
      <c r="D312" s="33"/>
      <c r="E312" s="33"/>
      <c r="F312" s="33"/>
      <c r="G312" s="33"/>
      <c r="H312" s="33"/>
      <c r="I312" s="33"/>
      <c r="J312" s="34"/>
      <c r="K312" s="38"/>
      <c r="L312" s="38"/>
      <c r="M312" s="37"/>
      <c r="N312" s="34"/>
      <c r="O312" s="34"/>
      <c r="P312" s="36"/>
      <c r="Q312" s="36"/>
      <c r="R312" s="36"/>
      <c r="S312" s="35"/>
      <c r="T312" s="215"/>
      <c r="U312" s="215"/>
      <c r="V312" s="216"/>
      <c r="W312" s="75"/>
      <c r="X312" s="75"/>
      <c r="Y312" s="75"/>
      <c r="Z312" s="75"/>
      <c r="AA312" s="20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</row>
    <row r="313" spans="1:79" s="44" customFormat="1" ht="41.25" customHeight="1" hidden="1">
      <c r="A313" s="33"/>
      <c r="B313" s="33"/>
      <c r="C313" s="33"/>
      <c r="D313" s="33"/>
      <c r="E313" s="33"/>
      <c r="F313" s="33"/>
      <c r="G313" s="33"/>
      <c r="H313" s="33"/>
      <c r="I313" s="33"/>
      <c r="J313" s="34"/>
      <c r="K313" s="38"/>
      <c r="L313" s="38"/>
      <c r="M313" s="37"/>
      <c r="N313" s="34"/>
      <c r="O313" s="34"/>
      <c r="P313" s="36"/>
      <c r="Q313" s="36"/>
      <c r="R313" s="36"/>
      <c r="S313" s="35"/>
      <c r="T313" s="215"/>
      <c r="U313" s="215"/>
      <c r="V313" s="216"/>
      <c r="W313" s="75"/>
      <c r="X313" s="75"/>
      <c r="Y313" s="75"/>
      <c r="Z313" s="75"/>
      <c r="AA313" s="20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</row>
    <row r="314" spans="1:79" s="44" customFormat="1" ht="41.25" customHeight="1" hidden="1">
      <c r="A314" s="33"/>
      <c r="B314" s="33"/>
      <c r="C314" s="33"/>
      <c r="D314" s="33"/>
      <c r="E314" s="33"/>
      <c r="F314" s="33"/>
      <c r="G314" s="33"/>
      <c r="H314" s="33"/>
      <c r="I314" s="33"/>
      <c r="J314" s="34"/>
      <c r="K314" s="38"/>
      <c r="L314" s="38"/>
      <c r="M314" s="37"/>
      <c r="N314" s="34"/>
      <c r="O314" s="34"/>
      <c r="P314" s="36"/>
      <c r="Q314" s="36"/>
      <c r="R314" s="36"/>
      <c r="S314" s="35"/>
      <c r="T314" s="215"/>
      <c r="U314" s="215"/>
      <c r="V314" s="216"/>
      <c r="W314" s="75"/>
      <c r="X314" s="75"/>
      <c r="Y314" s="75"/>
      <c r="Z314" s="75"/>
      <c r="AA314" s="20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</row>
    <row r="315" spans="1:79" s="44" customFormat="1" ht="41.25" customHeight="1" hidden="1">
      <c r="A315" s="33"/>
      <c r="B315" s="33"/>
      <c r="C315" s="33"/>
      <c r="D315" s="33"/>
      <c r="E315" s="33"/>
      <c r="F315" s="33"/>
      <c r="G315" s="33"/>
      <c r="H315" s="33"/>
      <c r="I315" s="33"/>
      <c r="J315" s="34"/>
      <c r="K315" s="38"/>
      <c r="L315" s="38"/>
      <c r="M315" s="37"/>
      <c r="N315" s="34"/>
      <c r="O315" s="34"/>
      <c r="P315" s="36"/>
      <c r="Q315" s="36"/>
      <c r="R315" s="36"/>
      <c r="S315" s="35"/>
      <c r="T315" s="215"/>
      <c r="U315" s="215"/>
      <c r="V315" s="216"/>
      <c r="W315" s="75"/>
      <c r="X315" s="75"/>
      <c r="Y315" s="75"/>
      <c r="Z315" s="75"/>
      <c r="AA315" s="20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</row>
    <row r="316" spans="1:79" s="44" customFormat="1" ht="41.25" customHeight="1" hidden="1">
      <c r="A316" s="33"/>
      <c r="B316" s="33"/>
      <c r="C316" s="33"/>
      <c r="D316" s="33"/>
      <c r="E316" s="33"/>
      <c r="F316" s="33"/>
      <c r="G316" s="33"/>
      <c r="H316" s="33"/>
      <c r="I316" s="33"/>
      <c r="J316" s="34"/>
      <c r="K316" s="38"/>
      <c r="L316" s="38"/>
      <c r="M316" s="37"/>
      <c r="N316" s="34"/>
      <c r="O316" s="34"/>
      <c r="P316" s="36"/>
      <c r="Q316" s="36"/>
      <c r="R316" s="36"/>
      <c r="S316" s="35"/>
      <c r="T316" s="215"/>
      <c r="U316" s="215"/>
      <c r="V316" s="216"/>
      <c r="W316" s="75"/>
      <c r="X316" s="75"/>
      <c r="Y316" s="75"/>
      <c r="Z316" s="75"/>
      <c r="AA316" s="20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</row>
    <row r="317" spans="1:79" s="44" customFormat="1" ht="41.25" customHeight="1" hidden="1">
      <c r="A317" s="33"/>
      <c r="B317" s="33"/>
      <c r="C317" s="33"/>
      <c r="D317" s="33"/>
      <c r="E317" s="33"/>
      <c r="F317" s="33"/>
      <c r="G317" s="33"/>
      <c r="H317" s="33"/>
      <c r="I317" s="33"/>
      <c r="J317" s="34"/>
      <c r="K317" s="38"/>
      <c r="L317" s="38"/>
      <c r="M317" s="37"/>
      <c r="N317" s="34"/>
      <c r="O317" s="34"/>
      <c r="P317" s="36"/>
      <c r="Q317" s="36"/>
      <c r="R317" s="36"/>
      <c r="S317" s="35"/>
      <c r="T317" s="215"/>
      <c r="U317" s="215"/>
      <c r="V317" s="216"/>
      <c r="W317" s="75"/>
      <c r="X317" s="75"/>
      <c r="Y317" s="75"/>
      <c r="Z317" s="75"/>
      <c r="AA317" s="20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</row>
    <row r="318" spans="1:79" s="44" customFormat="1" ht="41.25" customHeight="1" hidden="1">
      <c r="A318" s="33"/>
      <c r="B318" s="33"/>
      <c r="C318" s="33"/>
      <c r="D318" s="33"/>
      <c r="E318" s="33"/>
      <c r="F318" s="33"/>
      <c r="G318" s="33"/>
      <c r="H318" s="33"/>
      <c r="I318" s="33"/>
      <c r="J318" s="34"/>
      <c r="K318" s="38"/>
      <c r="L318" s="38"/>
      <c r="M318" s="37"/>
      <c r="N318" s="34"/>
      <c r="O318" s="34"/>
      <c r="P318" s="36"/>
      <c r="Q318" s="36"/>
      <c r="R318" s="36"/>
      <c r="S318" s="35"/>
      <c r="T318" s="215"/>
      <c r="U318" s="215"/>
      <c r="V318" s="216"/>
      <c r="W318" s="75"/>
      <c r="X318" s="75"/>
      <c r="Y318" s="75"/>
      <c r="Z318" s="75"/>
      <c r="AA318" s="20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</row>
    <row r="319" spans="1:79" s="44" customFormat="1" ht="41.25" customHeight="1" hidden="1">
      <c r="A319" s="33"/>
      <c r="B319" s="33"/>
      <c r="C319" s="33"/>
      <c r="D319" s="33"/>
      <c r="E319" s="33"/>
      <c r="F319" s="33"/>
      <c r="G319" s="33"/>
      <c r="H319" s="33"/>
      <c r="I319" s="33"/>
      <c r="J319" s="34"/>
      <c r="K319" s="38"/>
      <c r="L319" s="38"/>
      <c r="M319" s="37"/>
      <c r="N319" s="34"/>
      <c r="O319" s="34"/>
      <c r="P319" s="36"/>
      <c r="Q319" s="36"/>
      <c r="R319" s="36"/>
      <c r="S319" s="35"/>
      <c r="T319" s="215"/>
      <c r="U319" s="215"/>
      <c r="V319" s="216"/>
      <c r="W319" s="75"/>
      <c r="X319" s="75"/>
      <c r="Y319" s="75"/>
      <c r="Z319" s="75"/>
      <c r="AA319" s="20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</row>
    <row r="320" spans="1:79" s="44" customFormat="1" ht="41.25" customHeight="1" hidden="1">
      <c r="A320" s="33"/>
      <c r="B320" s="33"/>
      <c r="C320" s="33"/>
      <c r="D320" s="33"/>
      <c r="E320" s="33"/>
      <c r="F320" s="33"/>
      <c r="G320" s="33"/>
      <c r="H320" s="33"/>
      <c r="I320" s="33"/>
      <c r="J320" s="34"/>
      <c r="K320" s="38"/>
      <c r="L320" s="38"/>
      <c r="M320" s="37"/>
      <c r="N320" s="34"/>
      <c r="O320" s="34"/>
      <c r="P320" s="36"/>
      <c r="Q320" s="36"/>
      <c r="R320" s="36"/>
      <c r="S320" s="35"/>
      <c r="T320" s="215"/>
      <c r="U320" s="215"/>
      <c r="V320" s="216"/>
      <c r="W320" s="75"/>
      <c r="X320" s="75"/>
      <c r="Y320" s="75"/>
      <c r="Z320" s="75"/>
      <c r="AA320" s="20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</row>
    <row r="321" spans="1:79" s="44" customFormat="1" ht="41.25" customHeight="1" hidden="1">
      <c r="A321" s="33"/>
      <c r="B321" s="33"/>
      <c r="C321" s="33"/>
      <c r="D321" s="33"/>
      <c r="E321" s="33"/>
      <c r="F321" s="33"/>
      <c r="G321" s="33"/>
      <c r="H321" s="33"/>
      <c r="I321" s="33"/>
      <c r="J321" s="34"/>
      <c r="K321" s="38"/>
      <c r="L321" s="38"/>
      <c r="M321" s="37"/>
      <c r="N321" s="34"/>
      <c r="O321" s="34"/>
      <c r="P321" s="36"/>
      <c r="Q321" s="36"/>
      <c r="R321" s="36"/>
      <c r="S321" s="35"/>
      <c r="T321" s="215"/>
      <c r="U321" s="215"/>
      <c r="V321" s="216"/>
      <c r="W321" s="75"/>
      <c r="X321" s="75"/>
      <c r="Y321" s="75"/>
      <c r="Z321" s="75"/>
      <c r="AA321" s="20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</row>
    <row r="322" spans="1:79" s="44" customFormat="1" ht="41.25" customHeight="1" hidden="1">
      <c r="A322" s="33"/>
      <c r="B322" s="33"/>
      <c r="C322" s="33"/>
      <c r="D322" s="33"/>
      <c r="E322" s="33"/>
      <c r="F322" s="33"/>
      <c r="G322" s="33"/>
      <c r="H322" s="33"/>
      <c r="I322" s="33"/>
      <c r="J322" s="34"/>
      <c r="K322" s="38"/>
      <c r="L322" s="38"/>
      <c r="M322" s="37"/>
      <c r="N322" s="34"/>
      <c r="O322" s="34"/>
      <c r="P322" s="36"/>
      <c r="Q322" s="36"/>
      <c r="R322" s="36"/>
      <c r="S322" s="35"/>
      <c r="T322" s="215"/>
      <c r="U322" s="215"/>
      <c r="V322" s="216"/>
      <c r="W322" s="75"/>
      <c r="X322" s="75"/>
      <c r="Y322" s="75"/>
      <c r="Z322" s="75"/>
      <c r="AA322" s="20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</row>
    <row r="323" spans="1:79" s="44" customFormat="1" ht="41.25" customHeight="1" hidden="1">
      <c r="A323" s="33"/>
      <c r="B323" s="33"/>
      <c r="C323" s="33"/>
      <c r="D323" s="33"/>
      <c r="E323" s="33"/>
      <c r="F323" s="33"/>
      <c r="G323" s="33"/>
      <c r="H323" s="33"/>
      <c r="I323" s="33"/>
      <c r="J323" s="34"/>
      <c r="K323" s="38"/>
      <c r="L323" s="38"/>
      <c r="M323" s="37"/>
      <c r="N323" s="34"/>
      <c r="O323" s="34"/>
      <c r="P323" s="36"/>
      <c r="Q323" s="36"/>
      <c r="R323" s="36"/>
      <c r="S323" s="35"/>
      <c r="T323" s="215"/>
      <c r="U323" s="215"/>
      <c r="V323" s="216"/>
      <c r="W323" s="75"/>
      <c r="X323" s="75"/>
      <c r="Y323" s="75"/>
      <c r="Z323" s="75"/>
      <c r="AA323" s="20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</row>
    <row r="324" spans="1:79" s="44" customFormat="1" ht="41.25" customHeight="1" hidden="1">
      <c r="A324" s="33"/>
      <c r="B324" s="33"/>
      <c r="C324" s="33"/>
      <c r="D324" s="33"/>
      <c r="E324" s="33"/>
      <c r="F324" s="33"/>
      <c r="G324" s="33"/>
      <c r="H324" s="33"/>
      <c r="I324" s="33"/>
      <c r="J324" s="34"/>
      <c r="K324" s="38"/>
      <c r="L324" s="38"/>
      <c r="M324" s="37"/>
      <c r="N324" s="34"/>
      <c r="O324" s="34"/>
      <c r="P324" s="36"/>
      <c r="Q324" s="36"/>
      <c r="R324" s="36"/>
      <c r="S324" s="35"/>
      <c r="T324" s="215"/>
      <c r="U324" s="215"/>
      <c r="V324" s="216"/>
      <c r="W324" s="75"/>
      <c r="X324" s="75"/>
      <c r="Y324" s="75"/>
      <c r="Z324" s="75"/>
      <c r="AA324" s="20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</row>
    <row r="325" spans="1:79" s="44" customFormat="1" ht="41.25" customHeight="1" hidden="1">
      <c r="A325" s="33"/>
      <c r="B325" s="33"/>
      <c r="C325" s="33"/>
      <c r="D325" s="33"/>
      <c r="E325" s="33"/>
      <c r="F325" s="33"/>
      <c r="G325" s="33"/>
      <c r="H325" s="33"/>
      <c r="I325" s="33"/>
      <c r="J325" s="34"/>
      <c r="K325" s="38"/>
      <c r="L325" s="38"/>
      <c r="M325" s="37"/>
      <c r="N325" s="34"/>
      <c r="O325" s="34"/>
      <c r="P325" s="36"/>
      <c r="Q325" s="36"/>
      <c r="R325" s="36"/>
      <c r="S325" s="35"/>
      <c r="T325" s="215"/>
      <c r="U325" s="215"/>
      <c r="V325" s="216"/>
      <c r="W325" s="75"/>
      <c r="X325" s="75"/>
      <c r="Y325" s="75"/>
      <c r="Z325" s="75"/>
      <c r="AA325" s="20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</row>
    <row r="326" spans="1:79" s="44" customFormat="1" ht="41.25" customHeight="1" hidden="1">
      <c r="A326" s="33"/>
      <c r="B326" s="33"/>
      <c r="C326" s="33"/>
      <c r="D326" s="33"/>
      <c r="E326" s="33"/>
      <c r="F326" s="33"/>
      <c r="G326" s="33"/>
      <c r="H326" s="33"/>
      <c r="I326" s="33"/>
      <c r="J326" s="34"/>
      <c r="K326" s="38"/>
      <c r="L326" s="38"/>
      <c r="M326" s="37"/>
      <c r="N326" s="34"/>
      <c r="O326" s="34"/>
      <c r="P326" s="36"/>
      <c r="Q326" s="36"/>
      <c r="R326" s="36"/>
      <c r="S326" s="35"/>
      <c r="T326" s="215"/>
      <c r="U326" s="215"/>
      <c r="V326" s="216"/>
      <c r="W326" s="75"/>
      <c r="X326" s="75"/>
      <c r="Y326" s="75"/>
      <c r="Z326" s="75"/>
      <c r="AA326" s="20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</row>
    <row r="327" spans="1:79" s="44" customFormat="1" ht="41.25" customHeight="1" hidden="1">
      <c r="A327" s="33"/>
      <c r="B327" s="33"/>
      <c r="C327" s="33"/>
      <c r="D327" s="33"/>
      <c r="E327" s="33"/>
      <c r="F327" s="33"/>
      <c r="G327" s="33"/>
      <c r="H327" s="33"/>
      <c r="I327" s="33"/>
      <c r="J327" s="34"/>
      <c r="K327" s="38"/>
      <c r="L327" s="38"/>
      <c r="M327" s="37"/>
      <c r="N327" s="34"/>
      <c r="O327" s="34"/>
      <c r="P327" s="36"/>
      <c r="Q327" s="36"/>
      <c r="R327" s="36"/>
      <c r="S327" s="35"/>
      <c r="T327" s="215"/>
      <c r="U327" s="215"/>
      <c r="V327" s="216"/>
      <c r="W327" s="75"/>
      <c r="X327" s="75"/>
      <c r="Y327" s="75"/>
      <c r="Z327" s="75"/>
      <c r="AA327" s="20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</row>
    <row r="328" spans="1:79" s="44" customFormat="1" ht="41.25" customHeight="1" hidden="1">
      <c r="A328" s="33"/>
      <c r="B328" s="33"/>
      <c r="C328" s="33"/>
      <c r="D328" s="33"/>
      <c r="E328" s="33"/>
      <c r="F328" s="33"/>
      <c r="G328" s="33"/>
      <c r="H328" s="33"/>
      <c r="I328" s="33"/>
      <c r="J328" s="34"/>
      <c r="K328" s="38"/>
      <c r="L328" s="38"/>
      <c r="M328" s="37"/>
      <c r="N328" s="34"/>
      <c r="O328" s="34"/>
      <c r="P328" s="36"/>
      <c r="Q328" s="36"/>
      <c r="R328" s="36"/>
      <c r="S328" s="35"/>
      <c r="T328" s="215"/>
      <c r="U328" s="215"/>
      <c r="V328" s="216"/>
      <c r="W328" s="75"/>
      <c r="X328" s="75"/>
      <c r="Y328" s="75"/>
      <c r="Z328" s="75"/>
      <c r="AA328" s="20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</row>
    <row r="329" spans="1:79" s="44" customFormat="1" ht="41.25" customHeight="1" hidden="1">
      <c r="A329" s="33"/>
      <c r="B329" s="33"/>
      <c r="C329" s="33"/>
      <c r="D329" s="33"/>
      <c r="E329" s="33"/>
      <c r="F329" s="33"/>
      <c r="G329" s="33"/>
      <c r="H329" s="33"/>
      <c r="I329" s="33"/>
      <c r="J329" s="34"/>
      <c r="K329" s="38"/>
      <c r="L329" s="38"/>
      <c r="M329" s="37"/>
      <c r="N329" s="34"/>
      <c r="O329" s="34"/>
      <c r="P329" s="36"/>
      <c r="Q329" s="36"/>
      <c r="R329" s="36"/>
      <c r="S329" s="35"/>
      <c r="T329" s="215"/>
      <c r="U329" s="215"/>
      <c r="V329" s="216"/>
      <c r="W329" s="75"/>
      <c r="X329" s="75"/>
      <c r="Y329" s="75"/>
      <c r="Z329" s="75"/>
      <c r="AA329" s="20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</row>
    <row r="330" spans="1:79" s="44" customFormat="1" ht="41.25" customHeight="1" hidden="1">
      <c r="A330" s="33"/>
      <c r="B330" s="33"/>
      <c r="C330" s="33"/>
      <c r="D330" s="33"/>
      <c r="E330" s="33"/>
      <c r="F330" s="33"/>
      <c r="G330" s="33"/>
      <c r="H330" s="33"/>
      <c r="I330" s="33"/>
      <c r="J330" s="34"/>
      <c r="K330" s="38"/>
      <c r="L330" s="38"/>
      <c r="M330" s="37"/>
      <c r="N330" s="34"/>
      <c r="O330" s="34"/>
      <c r="P330" s="36"/>
      <c r="Q330" s="36"/>
      <c r="R330" s="36"/>
      <c r="S330" s="35"/>
      <c r="T330" s="215"/>
      <c r="U330" s="215"/>
      <c r="V330" s="216"/>
      <c r="W330" s="75"/>
      <c r="X330" s="75"/>
      <c r="Y330" s="75"/>
      <c r="Z330" s="75"/>
      <c r="AA330" s="20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</row>
    <row r="331" spans="1:79" s="44" customFormat="1" ht="41.25" customHeight="1" hidden="1">
      <c r="A331" s="33"/>
      <c r="B331" s="33"/>
      <c r="C331" s="33"/>
      <c r="D331" s="33"/>
      <c r="E331" s="33"/>
      <c r="F331" s="33"/>
      <c r="G331" s="33"/>
      <c r="H331" s="33"/>
      <c r="I331" s="33"/>
      <c r="J331" s="34"/>
      <c r="K331" s="38"/>
      <c r="L331" s="38"/>
      <c r="M331" s="37"/>
      <c r="N331" s="34"/>
      <c r="O331" s="34"/>
      <c r="P331" s="36"/>
      <c r="Q331" s="36"/>
      <c r="R331" s="36"/>
      <c r="S331" s="35"/>
      <c r="T331" s="215"/>
      <c r="U331" s="215"/>
      <c r="V331" s="216"/>
      <c r="W331" s="75"/>
      <c r="X331" s="75"/>
      <c r="Y331" s="75"/>
      <c r="Z331" s="75"/>
      <c r="AA331" s="20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</row>
    <row r="332" spans="1:79" s="44" customFormat="1" ht="41.25" customHeight="1" hidden="1">
      <c r="A332" s="33"/>
      <c r="B332" s="33"/>
      <c r="C332" s="33"/>
      <c r="D332" s="33"/>
      <c r="E332" s="33"/>
      <c r="F332" s="33"/>
      <c r="G332" s="33"/>
      <c r="H332" s="33"/>
      <c r="I332" s="33"/>
      <c r="J332" s="34"/>
      <c r="K332" s="38"/>
      <c r="L332" s="38"/>
      <c r="M332" s="37"/>
      <c r="N332" s="34"/>
      <c r="O332" s="34"/>
      <c r="P332" s="36"/>
      <c r="Q332" s="36"/>
      <c r="R332" s="36"/>
      <c r="S332" s="35"/>
      <c r="T332" s="215"/>
      <c r="U332" s="215"/>
      <c r="V332" s="216"/>
      <c r="W332" s="75"/>
      <c r="X332" s="75"/>
      <c r="Y332" s="75"/>
      <c r="Z332" s="75"/>
      <c r="AA332" s="20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</row>
    <row r="333" spans="1:79" s="44" customFormat="1" ht="41.25" customHeight="1" hidden="1">
      <c r="A333" s="33"/>
      <c r="B333" s="33"/>
      <c r="C333" s="33"/>
      <c r="D333" s="33"/>
      <c r="E333" s="33"/>
      <c r="F333" s="33"/>
      <c r="G333" s="33"/>
      <c r="H333" s="33"/>
      <c r="I333" s="33"/>
      <c r="J333" s="34"/>
      <c r="K333" s="38"/>
      <c r="L333" s="38"/>
      <c r="M333" s="37"/>
      <c r="N333" s="34"/>
      <c r="O333" s="34"/>
      <c r="P333" s="36"/>
      <c r="Q333" s="36"/>
      <c r="R333" s="36"/>
      <c r="S333" s="35"/>
      <c r="T333" s="215"/>
      <c r="U333" s="215"/>
      <c r="V333" s="216"/>
      <c r="W333" s="75"/>
      <c r="X333" s="75"/>
      <c r="Y333" s="75"/>
      <c r="Z333" s="75"/>
      <c r="AA333" s="20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</row>
    <row r="334" spans="1:79" s="44" customFormat="1" ht="41.25" customHeight="1" hidden="1">
      <c r="A334" s="33"/>
      <c r="B334" s="33"/>
      <c r="C334" s="33"/>
      <c r="D334" s="33"/>
      <c r="E334" s="33"/>
      <c r="F334" s="33"/>
      <c r="G334" s="33"/>
      <c r="H334" s="33"/>
      <c r="I334" s="33"/>
      <c r="J334" s="34"/>
      <c r="K334" s="38"/>
      <c r="L334" s="38"/>
      <c r="M334" s="37"/>
      <c r="N334" s="34"/>
      <c r="O334" s="34"/>
      <c r="P334" s="36"/>
      <c r="Q334" s="36"/>
      <c r="R334" s="36"/>
      <c r="S334" s="35"/>
      <c r="T334" s="215"/>
      <c r="U334" s="215"/>
      <c r="V334" s="216"/>
      <c r="W334" s="75"/>
      <c r="X334" s="75"/>
      <c r="Y334" s="75"/>
      <c r="Z334" s="75"/>
      <c r="AA334" s="20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</row>
    <row r="335" spans="1:79" s="44" customFormat="1" ht="41.25" customHeight="1" hidden="1">
      <c r="A335" s="33"/>
      <c r="B335" s="33"/>
      <c r="C335" s="33"/>
      <c r="D335" s="33"/>
      <c r="E335" s="33"/>
      <c r="F335" s="33"/>
      <c r="G335" s="33"/>
      <c r="H335" s="33"/>
      <c r="I335" s="33"/>
      <c r="J335" s="34"/>
      <c r="K335" s="38"/>
      <c r="L335" s="38"/>
      <c r="M335" s="37"/>
      <c r="N335" s="34"/>
      <c r="O335" s="34"/>
      <c r="P335" s="36"/>
      <c r="Q335" s="36"/>
      <c r="R335" s="36"/>
      <c r="S335" s="35"/>
      <c r="T335" s="215"/>
      <c r="U335" s="215"/>
      <c r="V335" s="216"/>
      <c r="W335" s="75"/>
      <c r="X335" s="75"/>
      <c r="Y335" s="75"/>
      <c r="Z335" s="75"/>
      <c r="AA335" s="20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</row>
    <row r="336" spans="1:79" s="44" customFormat="1" ht="41.25" customHeight="1" hidden="1">
      <c r="A336" s="33"/>
      <c r="B336" s="33"/>
      <c r="C336" s="33"/>
      <c r="D336" s="33"/>
      <c r="E336" s="33"/>
      <c r="F336" s="33"/>
      <c r="G336" s="33"/>
      <c r="H336" s="33"/>
      <c r="I336" s="33"/>
      <c r="J336" s="34"/>
      <c r="K336" s="38"/>
      <c r="L336" s="38"/>
      <c r="M336" s="37"/>
      <c r="N336" s="34"/>
      <c r="O336" s="34"/>
      <c r="P336" s="36"/>
      <c r="Q336" s="36"/>
      <c r="R336" s="36"/>
      <c r="S336" s="35"/>
      <c r="T336" s="215"/>
      <c r="U336" s="215"/>
      <c r="V336" s="216"/>
      <c r="W336" s="75"/>
      <c r="X336" s="75"/>
      <c r="Y336" s="75"/>
      <c r="Z336" s="75"/>
      <c r="AA336" s="20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</row>
    <row r="337" spans="1:79" s="44" customFormat="1" ht="41.25" customHeight="1" hidden="1">
      <c r="A337" s="33"/>
      <c r="B337" s="33"/>
      <c r="C337" s="33"/>
      <c r="D337" s="33"/>
      <c r="E337" s="33"/>
      <c r="F337" s="33"/>
      <c r="G337" s="33"/>
      <c r="H337" s="33"/>
      <c r="I337" s="33"/>
      <c r="J337" s="34"/>
      <c r="K337" s="38"/>
      <c r="L337" s="38"/>
      <c r="M337" s="37"/>
      <c r="N337" s="34"/>
      <c r="O337" s="34"/>
      <c r="P337" s="36"/>
      <c r="Q337" s="36"/>
      <c r="R337" s="36"/>
      <c r="S337" s="35"/>
      <c r="T337" s="215"/>
      <c r="U337" s="215"/>
      <c r="V337" s="216"/>
      <c r="W337" s="75"/>
      <c r="X337" s="75"/>
      <c r="Y337" s="75"/>
      <c r="Z337" s="75"/>
      <c r="AA337" s="20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</row>
    <row r="338" spans="1:79" s="44" customFormat="1" ht="41.25" customHeight="1" hidden="1">
      <c r="A338" s="33"/>
      <c r="B338" s="33"/>
      <c r="C338" s="33"/>
      <c r="D338" s="33"/>
      <c r="E338" s="33"/>
      <c r="F338" s="33"/>
      <c r="G338" s="33"/>
      <c r="H338" s="33"/>
      <c r="I338" s="33"/>
      <c r="J338" s="34"/>
      <c r="K338" s="38"/>
      <c r="L338" s="38"/>
      <c r="M338" s="37"/>
      <c r="N338" s="34"/>
      <c r="O338" s="34"/>
      <c r="P338" s="36"/>
      <c r="Q338" s="36"/>
      <c r="R338" s="36"/>
      <c r="S338" s="35"/>
      <c r="T338" s="215"/>
      <c r="U338" s="215"/>
      <c r="V338" s="216"/>
      <c r="W338" s="75"/>
      <c r="X338" s="75"/>
      <c r="Y338" s="75"/>
      <c r="Z338" s="75"/>
      <c r="AA338" s="20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</row>
    <row r="339" spans="1:79" s="44" customFormat="1" ht="41.25" customHeight="1" hidden="1">
      <c r="A339" s="33"/>
      <c r="B339" s="33"/>
      <c r="C339" s="33"/>
      <c r="D339" s="33"/>
      <c r="E339" s="33"/>
      <c r="F339" s="33"/>
      <c r="G339" s="33"/>
      <c r="H339" s="33"/>
      <c r="I339" s="33"/>
      <c r="J339" s="34"/>
      <c r="K339" s="38"/>
      <c r="L339" s="38"/>
      <c r="M339" s="37"/>
      <c r="N339" s="34"/>
      <c r="O339" s="34"/>
      <c r="P339" s="36"/>
      <c r="Q339" s="36"/>
      <c r="R339" s="36"/>
      <c r="S339" s="35"/>
      <c r="T339" s="215"/>
      <c r="U339" s="215"/>
      <c r="V339" s="216"/>
      <c r="W339" s="75"/>
      <c r="X339" s="75"/>
      <c r="Y339" s="75"/>
      <c r="Z339" s="75"/>
      <c r="AA339" s="20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</row>
    <row r="340" spans="1:79" s="44" customFormat="1" ht="41.25" customHeight="1" hidden="1">
      <c r="A340" s="33"/>
      <c r="B340" s="33"/>
      <c r="C340" s="33"/>
      <c r="D340" s="33"/>
      <c r="E340" s="33"/>
      <c r="F340" s="33"/>
      <c r="G340" s="33"/>
      <c r="H340" s="33"/>
      <c r="I340" s="33"/>
      <c r="J340" s="34"/>
      <c r="K340" s="38"/>
      <c r="L340" s="38"/>
      <c r="M340" s="37"/>
      <c r="N340" s="34"/>
      <c r="O340" s="34"/>
      <c r="P340" s="36"/>
      <c r="Q340" s="36"/>
      <c r="R340" s="36"/>
      <c r="S340" s="35"/>
      <c r="T340" s="215"/>
      <c r="U340" s="215"/>
      <c r="V340" s="216"/>
      <c r="W340" s="75"/>
      <c r="X340" s="75"/>
      <c r="Y340" s="75"/>
      <c r="Z340" s="75"/>
      <c r="AA340" s="20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</row>
    <row r="341" spans="1:79" s="44" customFormat="1" ht="41.25" customHeight="1" hidden="1">
      <c r="A341" s="33"/>
      <c r="B341" s="33"/>
      <c r="C341" s="33"/>
      <c r="D341" s="33"/>
      <c r="E341" s="33"/>
      <c r="F341" s="33"/>
      <c r="G341" s="33"/>
      <c r="H341" s="33"/>
      <c r="I341" s="33"/>
      <c r="J341" s="34"/>
      <c r="K341" s="38"/>
      <c r="L341" s="38"/>
      <c r="M341" s="37"/>
      <c r="N341" s="34"/>
      <c r="O341" s="34"/>
      <c r="P341" s="36"/>
      <c r="Q341" s="36"/>
      <c r="R341" s="36"/>
      <c r="S341" s="35"/>
      <c r="T341" s="215"/>
      <c r="U341" s="215"/>
      <c r="V341" s="216"/>
      <c r="W341" s="75"/>
      <c r="X341" s="75"/>
      <c r="Y341" s="75"/>
      <c r="Z341" s="75"/>
      <c r="AA341" s="20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</row>
    <row r="342" spans="1:79" s="44" customFormat="1" ht="41.25" customHeight="1" hidden="1">
      <c r="A342" s="33"/>
      <c r="B342" s="33"/>
      <c r="C342" s="33"/>
      <c r="D342" s="33"/>
      <c r="E342" s="33"/>
      <c r="F342" s="33"/>
      <c r="G342" s="33"/>
      <c r="H342" s="33"/>
      <c r="I342" s="33"/>
      <c r="J342" s="34"/>
      <c r="K342" s="38"/>
      <c r="L342" s="38"/>
      <c r="M342" s="37"/>
      <c r="N342" s="34"/>
      <c r="O342" s="34"/>
      <c r="P342" s="36"/>
      <c r="Q342" s="36"/>
      <c r="R342" s="36"/>
      <c r="S342" s="35"/>
      <c r="T342" s="215"/>
      <c r="U342" s="215"/>
      <c r="V342" s="216"/>
      <c r="W342" s="75"/>
      <c r="X342" s="75"/>
      <c r="Y342" s="75"/>
      <c r="Z342" s="75"/>
      <c r="AA342" s="20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</row>
    <row r="343" spans="1:79" s="44" customFormat="1" ht="41.25" customHeight="1" hidden="1">
      <c r="A343" s="33"/>
      <c r="B343" s="33"/>
      <c r="C343" s="33"/>
      <c r="D343" s="33"/>
      <c r="E343" s="33"/>
      <c r="F343" s="33"/>
      <c r="G343" s="33"/>
      <c r="H343" s="33"/>
      <c r="I343" s="33"/>
      <c r="J343" s="34"/>
      <c r="K343" s="38"/>
      <c r="L343" s="38"/>
      <c r="M343" s="37"/>
      <c r="N343" s="34"/>
      <c r="O343" s="34"/>
      <c r="P343" s="36"/>
      <c r="Q343" s="36"/>
      <c r="R343" s="36"/>
      <c r="S343" s="35"/>
      <c r="T343" s="215"/>
      <c r="U343" s="215"/>
      <c r="V343" s="216"/>
      <c r="W343" s="75"/>
      <c r="X343" s="75"/>
      <c r="Y343" s="75"/>
      <c r="Z343" s="75"/>
      <c r="AA343" s="20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</row>
    <row r="344" spans="1:79" s="44" customFormat="1" ht="41.25" customHeight="1" hidden="1">
      <c r="A344" s="33"/>
      <c r="B344" s="33"/>
      <c r="C344" s="33"/>
      <c r="D344" s="33"/>
      <c r="E344" s="33"/>
      <c r="F344" s="33"/>
      <c r="G344" s="33"/>
      <c r="H344" s="33"/>
      <c r="I344" s="33"/>
      <c r="J344" s="34"/>
      <c r="K344" s="38"/>
      <c r="L344" s="38"/>
      <c r="M344" s="37"/>
      <c r="N344" s="34"/>
      <c r="O344" s="34"/>
      <c r="P344" s="36"/>
      <c r="Q344" s="36"/>
      <c r="R344" s="36"/>
      <c r="S344" s="35"/>
      <c r="T344" s="215"/>
      <c r="U344" s="215"/>
      <c r="V344" s="216"/>
      <c r="W344" s="75"/>
      <c r="X344" s="75"/>
      <c r="Y344" s="75"/>
      <c r="Z344" s="75"/>
      <c r="AA344" s="20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</row>
    <row r="345" spans="1:79" s="44" customFormat="1" ht="41.25" customHeight="1" hidden="1">
      <c r="A345" s="33"/>
      <c r="B345" s="33"/>
      <c r="C345" s="33"/>
      <c r="D345" s="33"/>
      <c r="E345" s="33"/>
      <c r="F345" s="33"/>
      <c r="G345" s="33"/>
      <c r="H345" s="33"/>
      <c r="I345" s="33"/>
      <c r="J345" s="34"/>
      <c r="K345" s="38"/>
      <c r="L345" s="38"/>
      <c r="M345" s="37"/>
      <c r="N345" s="34"/>
      <c r="O345" s="34"/>
      <c r="P345" s="36"/>
      <c r="Q345" s="36"/>
      <c r="R345" s="36"/>
      <c r="S345" s="35"/>
      <c r="T345" s="215"/>
      <c r="U345" s="215"/>
      <c r="V345" s="216"/>
      <c r="W345" s="75"/>
      <c r="X345" s="75"/>
      <c r="Y345" s="75"/>
      <c r="Z345" s="75"/>
      <c r="AA345" s="20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</row>
    <row r="346" spans="1:79" s="44" customFormat="1" ht="41.25" customHeight="1" hidden="1">
      <c r="A346" s="33"/>
      <c r="B346" s="33"/>
      <c r="C346" s="33"/>
      <c r="D346" s="33"/>
      <c r="E346" s="33"/>
      <c r="F346" s="33"/>
      <c r="G346" s="33"/>
      <c r="H346" s="33"/>
      <c r="I346" s="33"/>
      <c r="J346" s="34"/>
      <c r="K346" s="38"/>
      <c r="L346" s="38"/>
      <c r="M346" s="37"/>
      <c r="N346" s="34"/>
      <c r="O346" s="34"/>
      <c r="P346" s="36"/>
      <c r="Q346" s="36"/>
      <c r="R346" s="36"/>
      <c r="S346" s="35"/>
      <c r="T346" s="215"/>
      <c r="U346" s="215"/>
      <c r="V346" s="216"/>
      <c r="W346" s="75"/>
      <c r="X346" s="75"/>
      <c r="Y346" s="75"/>
      <c r="Z346" s="75"/>
      <c r="AA346" s="20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</row>
    <row r="347" spans="1:79" s="44" customFormat="1" ht="41.25" customHeight="1" hidden="1">
      <c r="A347" s="33"/>
      <c r="B347" s="33"/>
      <c r="C347" s="33"/>
      <c r="D347" s="33"/>
      <c r="E347" s="33"/>
      <c r="F347" s="33"/>
      <c r="G347" s="33"/>
      <c r="H347" s="33"/>
      <c r="I347" s="33"/>
      <c r="J347" s="34"/>
      <c r="K347" s="38"/>
      <c r="L347" s="38"/>
      <c r="M347" s="37"/>
      <c r="N347" s="34"/>
      <c r="O347" s="34"/>
      <c r="P347" s="36"/>
      <c r="Q347" s="36"/>
      <c r="R347" s="36"/>
      <c r="S347" s="35"/>
      <c r="T347" s="215"/>
      <c r="U347" s="215"/>
      <c r="V347" s="216"/>
      <c r="W347" s="75"/>
      <c r="X347" s="75"/>
      <c r="Y347" s="75"/>
      <c r="Z347" s="75"/>
      <c r="AA347" s="20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</row>
    <row r="348" spans="1:79" s="44" customFormat="1" ht="41.25" customHeight="1" hidden="1">
      <c r="A348" s="33"/>
      <c r="B348" s="33"/>
      <c r="C348" s="33"/>
      <c r="D348" s="33"/>
      <c r="E348" s="33"/>
      <c r="F348" s="33"/>
      <c r="G348" s="33"/>
      <c r="H348" s="33"/>
      <c r="I348" s="33"/>
      <c r="J348" s="34"/>
      <c r="K348" s="38"/>
      <c r="L348" s="38"/>
      <c r="M348" s="37"/>
      <c r="N348" s="34"/>
      <c r="O348" s="34"/>
      <c r="P348" s="36"/>
      <c r="Q348" s="36"/>
      <c r="R348" s="36"/>
      <c r="S348" s="35"/>
      <c r="T348" s="215"/>
      <c r="U348" s="215"/>
      <c r="V348" s="216"/>
      <c r="W348" s="75"/>
      <c r="X348" s="75"/>
      <c r="Y348" s="75"/>
      <c r="Z348" s="75"/>
      <c r="AA348" s="20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</row>
    <row r="349" spans="1:79" s="44" customFormat="1" ht="41.25" customHeight="1" hidden="1">
      <c r="A349" s="33"/>
      <c r="B349" s="33"/>
      <c r="C349" s="33"/>
      <c r="D349" s="33"/>
      <c r="E349" s="33"/>
      <c r="F349" s="33"/>
      <c r="G349" s="33"/>
      <c r="H349" s="33"/>
      <c r="I349" s="33"/>
      <c r="J349" s="34"/>
      <c r="K349" s="38"/>
      <c r="L349" s="38"/>
      <c r="M349" s="37"/>
      <c r="N349" s="34"/>
      <c r="O349" s="34"/>
      <c r="P349" s="36"/>
      <c r="Q349" s="36"/>
      <c r="R349" s="36"/>
      <c r="S349" s="35"/>
      <c r="T349" s="215"/>
      <c r="U349" s="215"/>
      <c r="V349" s="216"/>
      <c r="W349" s="75"/>
      <c r="X349" s="75"/>
      <c r="Y349" s="75"/>
      <c r="Z349" s="75"/>
      <c r="AA349" s="20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</row>
    <row r="350" spans="1:79" s="44" customFormat="1" ht="41.25" customHeight="1" hidden="1">
      <c r="A350" s="33"/>
      <c r="B350" s="33"/>
      <c r="C350" s="33"/>
      <c r="D350" s="33"/>
      <c r="E350" s="33"/>
      <c r="F350" s="33"/>
      <c r="G350" s="33"/>
      <c r="H350" s="33"/>
      <c r="I350" s="33"/>
      <c r="J350" s="34"/>
      <c r="K350" s="38"/>
      <c r="L350" s="38"/>
      <c r="M350" s="37"/>
      <c r="N350" s="34"/>
      <c r="O350" s="34"/>
      <c r="P350" s="36"/>
      <c r="Q350" s="36"/>
      <c r="R350" s="36"/>
      <c r="S350" s="35"/>
      <c r="T350" s="215"/>
      <c r="U350" s="215"/>
      <c r="V350" s="216"/>
      <c r="W350" s="75"/>
      <c r="X350" s="75"/>
      <c r="Y350" s="75"/>
      <c r="Z350" s="75"/>
      <c r="AA350" s="20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</row>
    <row r="351" spans="1:79" s="44" customFormat="1" ht="41.25" customHeight="1" hidden="1">
      <c r="A351" s="33"/>
      <c r="B351" s="33"/>
      <c r="C351" s="33"/>
      <c r="D351" s="33"/>
      <c r="E351" s="33"/>
      <c r="F351" s="33"/>
      <c r="G351" s="33"/>
      <c r="H351" s="33"/>
      <c r="I351" s="33"/>
      <c r="J351" s="34"/>
      <c r="K351" s="38"/>
      <c r="L351" s="38"/>
      <c r="M351" s="37"/>
      <c r="N351" s="34"/>
      <c r="O351" s="34"/>
      <c r="P351" s="36"/>
      <c r="Q351" s="36"/>
      <c r="R351" s="36"/>
      <c r="S351" s="35"/>
      <c r="T351" s="215"/>
      <c r="U351" s="215"/>
      <c r="V351" s="216"/>
      <c r="W351" s="75"/>
      <c r="X351" s="75"/>
      <c r="Y351" s="75"/>
      <c r="Z351" s="75"/>
      <c r="AA351" s="20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</row>
    <row r="352" spans="1:79" s="44" customFormat="1" ht="41.25" customHeight="1" hidden="1">
      <c r="A352" s="33"/>
      <c r="B352" s="33"/>
      <c r="C352" s="33"/>
      <c r="D352" s="33"/>
      <c r="E352" s="33"/>
      <c r="F352" s="33"/>
      <c r="G352" s="33"/>
      <c r="H352" s="33"/>
      <c r="I352" s="33"/>
      <c r="J352" s="34"/>
      <c r="K352" s="38"/>
      <c r="L352" s="38"/>
      <c r="M352" s="37"/>
      <c r="N352" s="34"/>
      <c r="O352" s="34"/>
      <c r="P352" s="36"/>
      <c r="Q352" s="36"/>
      <c r="R352" s="36"/>
      <c r="S352" s="35"/>
      <c r="T352" s="215"/>
      <c r="U352" s="215"/>
      <c r="V352" s="216"/>
      <c r="W352" s="75"/>
      <c r="X352" s="75"/>
      <c r="Y352" s="75"/>
      <c r="Z352" s="75"/>
      <c r="AA352" s="20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</row>
    <row r="353" spans="1:79" s="44" customFormat="1" ht="41.25" customHeight="1" hidden="1">
      <c r="A353" s="33"/>
      <c r="B353" s="33"/>
      <c r="C353" s="33"/>
      <c r="D353" s="33"/>
      <c r="E353" s="33"/>
      <c r="F353" s="33"/>
      <c r="G353" s="33"/>
      <c r="H353" s="33"/>
      <c r="I353" s="33"/>
      <c r="J353" s="34"/>
      <c r="K353" s="38"/>
      <c r="L353" s="38"/>
      <c r="M353" s="37"/>
      <c r="N353" s="34"/>
      <c r="O353" s="34"/>
      <c r="P353" s="36"/>
      <c r="Q353" s="36"/>
      <c r="R353" s="36"/>
      <c r="S353" s="35"/>
      <c r="T353" s="215"/>
      <c r="U353" s="215"/>
      <c r="V353" s="216"/>
      <c r="W353" s="75"/>
      <c r="X353" s="75"/>
      <c r="Y353" s="75"/>
      <c r="Z353" s="75"/>
      <c r="AA353" s="20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</row>
    <row r="354" spans="1:79" s="44" customFormat="1" ht="41.25" customHeight="1" hidden="1">
      <c r="A354" s="33"/>
      <c r="B354" s="33"/>
      <c r="C354" s="33"/>
      <c r="D354" s="33"/>
      <c r="E354" s="33"/>
      <c r="F354" s="33"/>
      <c r="G354" s="33"/>
      <c r="H354" s="33"/>
      <c r="I354" s="33"/>
      <c r="J354" s="34"/>
      <c r="K354" s="38"/>
      <c r="L354" s="38"/>
      <c r="M354" s="37"/>
      <c r="N354" s="34"/>
      <c r="O354" s="34"/>
      <c r="P354" s="36"/>
      <c r="Q354" s="36"/>
      <c r="R354" s="36"/>
      <c r="S354" s="35"/>
      <c r="T354" s="215"/>
      <c r="U354" s="215"/>
      <c r="V354" s="216"/>
      <c r="W354" s="75"/>
      <c r="X354" s="75"/>
      <c r="Y354" s="75"/>
      <c r="Z354" s="75"/>
      <c r="AA354" s="20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</row>
    <row r="355" spans="1:79" s="44" customFormat="1" ht="41.25" customHeight="1" hidden="1">
      <c r="A355" s="33"/>
      <c r="B355" s="33"/>
      <c r="C355" s="33"/>
      <c r="D355" s="33"/>
      <c r="E355" s="33"/>
      <c r="F355" s="33"/>
      <c r="G355" s="33"/>
      <c r="H355" s="33"/>
      <c r="I355" s="33"/>
      <c r="J355" s="34"/>
      <c r="K355" s="38"/>
      <c r="L355" s="38"/>
      <c r="M355" s="37"/>
      <c r="N355" s="34"/>
      <c r="O355" s="34"/>
      <c r="P355" s="36"/>
      <c r="Q355" s="36"/>
      <c r="R355" s="36"/>
      <c r="S355" s="35"/>
      <c r="T355" s="215"/>
      <c r="U355" s="215"/>
      <c r="V355" s="216"/>
      <c r="W355" s="75"/>
      <c r="X355" s="75"/>
      <c r="Y355" s="75"/>
      <c r="Z355" s="75"/>
      <c r="AA355" s="20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</row>
    <row r="356" spans="1:79" s="44" customFormat="1" ht="41.25" customHeight="1" hidden="1">
      <c r="A356" s="33"/>
      <c r="B356" s="33"/>
      <c r="C356" s="33"/>
      <c r="D356" s="33"/>
      <c r="E356" s="33"/>
      <c r="F356" s="33"/>
      <c r="G356" s="33"/>
      <c r="H356" s="33"/>
      <c r="I356" s="33"/>
      <c r="J356" s="34"/>
      <c r="K356" s="38"/>
      <c r="L356" s="38"/>
      <c r="M356" s="37"/>
      <c r="N356" s="34"/>
      <c r="O356" s="34"/>
      <c r="P356" s="36"/>
      <c r="Q356" s="36"/>
      <c r="R356" s="36"/>
      <c r="S356" s="35"/>
      <c r="T356" s="215"/>
      <c r="U356" s="215"/>
      <c r="V356" s="216"/>
      <c r="W356" s="75"/>
      <c r="X356" s="75"/>
      <c r="Y356" s="75"/>
      <c r="Z356" s="75"/>
      <c r="AA356" s="20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</row>
    <row r="357" spans="1:79" s="44" customFormat="1" ht="41.25" customHeight="1" hidden="1">
      <c r="A357" s="33"/>
      <c r="B357" s="33"/>
      <c r="C357" s="33"/>
      <c r="D357" s="33"/>
      <c r="E357" s="33"/>
      <c r="F357" s="33"/>
      <c r="G357" s="33"/>
      <c r="H357" s="33"/>
      <c r="I357" s="33"/>
      <c r="J357" s="34"/>
      <c r="K357" s="38"/>
      <c r="L357" s="38"/>
      <c r="M357" s="37"/>
      <c r="N357" s="34"/>
      <c r="O357" s="34"/>
      <c r="P357" s="36"/>
      <c r="Q357" s="36"/>
      <c r="R357" s="36"/>
      <c r="S357" s="35"/>
      <c r="T357" s="215"/>
      <c r="U357" s="215"/>
      <c r="V357" s="216"/>
      <c r="W357" s="75"/>
      <c r="X357" s="75"/>
      <c r="Y357" s="75"/>
      <c r="Z357" s="75"/>
      <c r="AA357" s="20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</row>
    <row r="358" spans="1:79" s="44" customFormat="1" ht="41.25" customHeight="1" hidden="1">
      <c r="A358" s="33"/>
      <c r="B358" s="33"/>
      <c r="C358" s="33"/>
      <c r="D358" s="33"/>
      <c r="E358" s="33"/>
      <c r="F358" s="33"/>
      <c r="G358" s="33"/>
      <c r="H358" s="33"/>
      <c r="I358" s="33"/>
      <c r="J358" s="34"/>
      <c r="K358" s="38"/>
      <c r="L358" s="38"/>
      <c r="M358" s="37"/>
      <c r="N358" s="34"/>
      <c r="O358" s="34"/>
      <c r="P358" s="36"/>
      <c r="Q358" s="36"/>
      <c r="R358" s="36"/>
      <c r="S358" s="35"/>
      <c r="T358" s="215"/>
      <c r="U358" s="215"/>
      <c r="V358" s="216"/>
      <c r="W358" s="75"/>
      <c r="X358" s="75"/>
      <c r="Y358" s="75"/>
      <c r="Z358" s="75"/>
      <c r="AA358" s="20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</row>
    <row r="359" spans="1:79" s="44" customFormat="1" ht="41.25" customHeight="1" hidden="1">
      <c r="A359" s="33"/>
      <c r="B359" s="33"/>
      <c r="C359" s="33"/>
      <c r="D359" s="33"/>
      <c r="E359" s="33"/>
      <c r="F359" s="33"/>
      <c r="G359" s="33"/>
      <c r="H359" s="33"/>
      <c r="I359" s="33"/>
      <c r="J359" s="34"/>
      <c r="K359" s="38"/>
      <c r="L359" s="38"/>
      <c r="M359" s="37"/>
      <c r="N359" s="34"/>
      <c r="O359" s="34"/>
      <c r="P359" s="36"/>
      <c r="Q359" s="36"/>
      <c r="R359" s="36"/>
      <c r="S359" s="35"/>
      <c r="T359" s="215"/>
      <c r="U359" s="215"/>
      <c r="V359" s="216"/>
      <c r="W359" s="75"/>
      <c r="X359" s="75"/>
      <c r="Y359" s="75"/>
      <c r="Z359" s="75"/>
      <c r="AA359" s="20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</row>
    <row r="360" spans="1:79" s="44" customFormat="1" ht="41.25" customHeight="1" hidden="1">
      <c r="A360" s="33"/>
      <c r="B360" s="33"/>
      <c r="C360" s="33"/>
      <c r="D360" s="33"/>
      <c r="E360" s="33"/>
      <c r="F360" s="33"/>
      <c r="G360" s="33"/>
      <c r="H360" s="33"/>
      <c r="I360" s="33"/>
      <c r="J360" s="34"/>
      <c r="K360" s="38"/>
      <c r="L360" s="38"/>
      <c r="M360" s="37"/>
      <c r="N360" s="34"/>
      <c r="O360" s="34"/>
      <c r="P360" s="36"/>
      <c r="Q360" s="36"/>
      <c r="R360" s="36"/>
      <c r="S360" s="35"/>
      <c r="T360" s="215"/>
      <c r="U360" s="215"/>
      <c r="V360" s="216"/>
      <c r="W360" s="75"/>
      <c r="X360" s="75"/>
      <c r="Y360" s="75"/>
      <c r="Z360" s="75"/>
      <c r="AA360" s="20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</row>
    <row r="361" spans="1:79" s="44" customFormat="1" ht="41.25" customHeight="1" hidden="1">
      <c r="A361" s="33"/>
      <c r="B361" s="33"/>
      <c r="C361" s="33"/>
      <c r="D361" s="33"/>
      <c r="E361" s="33"/>
      <c r="F361" s="33"/>
      <c r="G361" s="33"/>
      <c r="H361" s="33"/>
      <c r="I361" s="33"/>
      <c r="J361" s="34"/>
      <c r="K361" s="38"/>
      <c r="L361" s="38"/>
      <c r="M361" s="37"/>
      <c r="N361" s="34"/>
      <c r="O361" s="34"/>
      <c r="P361" s="36"/>
      <c r="Q361" s="36"/>
      <c r="R361" s="36"/>
      <c r="S361" s="35"/>
      <c r="T361" s="215"/>
      <c r="U361" s="215"/>
      <c r="V361" s="216"/>
      <c r="W361" s="75"/>
      <c r="X361" s="75"/>
      <c r="Y361" s="75"/>
      <c r="Z361" s="75"/>
      <c r="AA361" s="20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</row>
    <row r="362" spans="1:79" s="44" customFormat="1" ht="41.25" customHeight="1" hidden="1">
      <c r="A362" s="33"/>
      <c r="B362" s="33"/>
      <c r="C362" s="33"/>
      <c r="D362" s="33"/>
      <c r="E362" s="33"/>
      <c r="F362" s="33"/>
      <c r="G362" s="33"/>
      <c r="H362" s="33"/>
      <c r="I362" s="33"/>
      <c r="J362" s="34"/>
      <c r="K362" s="38"/>
      <c r="L362" s="38"/>
      <c r="M362" s="37"/>
      <c r="N362" s="34"/>
      <c r="O362" s="34"/>
      <c r="P362" s="36"/>
      <c r="Q362" s="36"/>
      <c r="R362" s="36"/>
      <c r="S362" s="35"/>
      <c r="T362" s="215"/>
      <c r="U362" s="215"/>
      <c r="V362" s="216"/>
      <c r="W362" s="75"/>
      <c r="X362" s="75"/>
      <c r="Y362" s="75"/>
      <c r="Z362" s="75"/>
      <c r="AA362" s="20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</row>
    <row r="363" spans="1:79" s="44" customFormat="1" ht="41.25" customHeight="1" hidden="1">
      <c r="A363" s="33"/>
      <c r="B363" s="33"/>
      <c r="C363" s="33"/>
      <c r="D363" s="33"/>
      <c r="E363" s="33"/>
      <c r="F363" s="33"/>
      <c r="G363" s="33"/>
      <c r="H363" s="33"/>
      <c r="I363" s="33"/>
      <c r="J363" s="34"/>
      <c r="K363" s="38"/>
      <c r="L363" s="38"/>
      <c r="M363" s="37"/>
      <c r="N363" s="34"/>
      <c r="O363" s="34"/>
      <c r="P363" s="36"/>
      <c r="Q363" s="36"/>
      <c r="R363" s="36"/>
      <c r="S363" s="35"/>
      <c r="T363" s="215"/>
      <c r="U363" s="215"/>
      <c r="V363" s="216"/>
      <c r="W363" s="75"/>
      <c r="X363" s="75"/>
      <c r="Y363" s="75"/>
      <c r="Z363" s="75"/>
      <c r="AA363" s="20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</row>
    <row r="364" spans="1:79" s="44" customFormat="1" ht="41.25" customHeight="1" hidden="1">
      <c r="A364" s="33"/>
      <c r="B364" s="33"/>
      <c r="C364" s="33"/>
      <c r="D364" s="33"/>
      <c r="E364" s="33"/>
      <c r="F364" s="33"/>
      <c r="G364" s="33"/>
      <c r="H364" s="33"/>
      <c r="I364" s="33"/>
      <c r="J364" s="34"/>
      <c r="K364" s="38"/>
      <c r="L364" s="38"/>
      <c r="M364" s="37"/>
      <c r="N364" s="34"/>
      <c r="O364" s="34"/>
      <c r="P364" s="36"/>
      <c r="Q364" s="36"/>
      <c r="R364" s="36"/>
      <c r="S364" s="35"/>
      <c r="T364" s="215"/>
      <c r="U364" s="215"/>
      <c r="V364" s="216"/>
      <c r="W364" s="75"/>
      <c r="X364" s="75"/>
      <c r="Y364" s="75"/>
      <c r="Z364" s="75"/>
      <c r="AA364" s="20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</row>
    <row r="365" spans="1:79" s="44" customFormat="1" ht="41.25" customHeight="1" hidden="1">
      <c r="A365" s="33"/>
      <c r="B365" s="33"/>
      <c r="C365" s="33"/>
      <c r="D365" s="33"/>
      <c r="E365" s="33"/>
      <c r="F365" s="33"/>
      <c r="G365" s="33"/>
      <c r="H365" s="33"/>
      <c r="I365" s="33"/>
      <c r="J365" s="34"/>
      <c r="K365" s="38"/>
      <c r="L365" s="38"/>
      <c r="M365" s="37"/>
      <c r="N365" s="34"/>
      <c r="O365" s="34"/>
      <c r="P365" s="36"/>
      <c r="Q365" s="36"/>
      <c r="R365" s="36"/>
      <c r="S365" s="35"/>
      <c r="T365" s="215"/>
      <c r="U365" s="215"/>
      <c r="V365" s="216"/>
      <c r="W365" s="75"/>
      <c r="X365" s="75"/>
      <c r="Y365" s="75"/>
      <c r="Z365" s="75"/>
      <c r="AA365" s="20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</row>
    <row r="366" spans="1:79" s="44" customFormat="1" ht="41.25" customHeight="1" hidden="1">
      <c r="A366" s="33"/>
      <c r="B366" s="33"/>
      <c r="C366" s="33"/>
      <c r="D366" s="33"/>
      <c r="E366" s="33"/>
      <c r="F366" s="33"/>
      <c r="G366" s="33"/>
      <c r="H366" s="33"/>
      <c r="I366" s="33"/>
      <c r="J366" s="34"/>
      <c r="K366" s="38"/>
      <c r="L366" s="38"/>
      <c r="M366" s="37"/>
      <c r="N366" s="34"/>
      <c r="O366" s="34"/>
      <c r="P366" s="36"/>
      <c r="Q366" s="36"/>
      <c r="R366" s="36"/>
      <c r="S366" s="35"/>
      <c r="T366" s="215"/>
      <c r="U366" s="215"/>
      <c r="V366" s="216"/>
      <c r="W366" s="75"/>
      <c r="X366" s="75"/>
      <c r="Y366" s="75"/>
      <c r="Z366" s="75"/>
      <c r="AA366" s="20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</row>
    <row r="367" spans="1:79" s="44" customFormat="1" ht="41.25" customHeight="1" hidden="1">
      <c r="A367" s="33"/>
      <c r="B367" s="33"/>
      <c r="C367" s="33"/>
      <c r="D367" s="33"/>
      <c r="E367" s="33"/>
      <c r="F367" s="33"/>
      <c r="G367" s="33"/>
      <c r="H367" s="33"/>
      <c r="I367" s="33"/>
      <c r="J367" s="34"/>
      <c r="K367" s="38"/>
      <c r="L367" s="38"/>
      <c r="M367" s="37"/>
      <c r="N367" s="34"/>
      <c r="O367" s="34"/>
      <c r="P367" s="36"/>
      <c r="Q367" s="36"/>
      <c r="R367" s="36"/>
      <c r="S367" s="35"/>
      <c r="T367" s="215"/>
      <c r="U367" s="215"/>
      <c r="V367" s="216"/>
      <c r="W367" s="75"/>
      <c r="X367" s="75"/>
      <c r="Y367" s="75"/>
      <c r="Z367" s="75"/>
      <c r="AA367" s="20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</row>
    <row r="368" spans="1:79" s="44" customFormat="1" ht="41.25" customHeight="1" hidden="1">
      <c r="A368" s="33"/>
      <c r="B368" s="33"/>
      <c r="C368" s="33"/>
      <c r="D368" s="33"/>
      <c r="E368" s="33"/>
      <c r="F368" s="33"/>
      <c r="G368" s="33"/>
      <c r="H368" s="33"/>
      <c r="I368" s="33"/>
      <c r="J368" s="34"/>
      <c r="K368" s="38"/>
      <c r="L368" s="38"/>
      <c r="M368" s="37"/>
      <c r="N368" s="34"/>
      <c r="O368" s="34"/>
      <c r="P368" s="36"/>
      <c r="Q368" s="36"/>
      <c r="R368" s="36"/>
      <c r="S368" s="35"/>
      <c r="T368" s="215"/>
      <c r="U368" s="215"/>
      <c r="V368" s="216"/>
      <c r="W368" s="75"/>
      <c r="X368" s="75"/>
      <c r="Y368" s="75"/>
      <c r="Z368" s="75"/>
      <c r="AA368" s="20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</row>
    <row r="369" spans="1:79" s="44" customFormat="1" ht="41.25" customHeight="1" hidden="1">
      <c r="A369" s="33"/>
      <c r="B369" s="33"/>
      <c r="C369" s="33"/>
      <c r="D369" s="33"/>
      <c r="E369" s="33"/>
      <c r="F369" s="33"/>
      <c r="G369" s="33"/>
      <c r="H369" s="33"/>
      <c r="I369" s="33"/>
      <c r="J369" s="34"/>
      <c r="K369" s="38"/>
      <c r="L369" s="38"/>
      <c r="M369" s="37"/>
      <c r="N369" s="34"/>
      <c r="O369" s="34"/>
      <c r="P369" s="36"/>
      <c r="Q369" s="36"/>
      <c r="R369" s="36"/>
      <c r="S369" s="35"/>
      <c r="T369" s="215"/>
      <c r="U369" s="215"/>
      <c r="V369" s="216"/>
      <c r="W369" s="75"/>
      <c r="X369" s="75"/>
      <c r="Y369" s="75"/>
      <c r="Z369" s="75"/>
      <c r="AA369" s="20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</row>
    <row r="370" spans="1:79" s="44" customFormat="1" ht="41.25" customHeight="1" hidden="1">
      <c r="A370" s="33"/>
      <c r="B370" s="33"/>
      <c r="C370" s="33"/>
      <c r="D370" s="33"/>
      <c r="E370" s="33"/>
      <c r="F370" s="33"/>
      <c r="G370" s="33"/>
      <c r="H370" s="33"/>
      <c r="I370" s="33"/>
      <c r="J370" s="34"/>
      <c r="K370" s="38"/>
      <c r="L370" s="38"/>
      <c r="M370" s="37"/>
      <c r="N370" s="34"/>
      <c r="O370" s="34"/>
      <c r="P370" s="36"/>
      <c r="Q370" s="36"/>
      <c r="R370" s="36"/>
      <c r="S370" s="35"/>
      <c r="T370" s="215"/>
      <c r="U370" s="215"/>
      <c r="V370" s="216"/>
      <c r="W370" s="75"/>
      <c r="X370" s="75"/>
      <c r="Y370" s="75"/>
      <c r="Z370" s="75"/>
      <c r="AA370" s="20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</row>
    <row r="371" spans="1:79" s="44" customFormat="1" ht="41.25" customHeight="1" hidden="1">
      <c r="A371" s="33"/>
      <c r="B371" s="33"/>
      <c r="C371" s="33"/>
      <c r="D371" s="33"/>
      <c r="E371" s="33"/>
      <c r="F371" s="33"/>
      <c r="G371" s="33"/>
      <c r="H371" s="33"/>
      <c r="I371" s="33"/>
      <c r="J371" s="34"/>
      <c r="K371" s="38"/>
      <c r="L371" s="38"/>
      <c r="M371" s="37"/>
      <c r="N371" s="34"/>
      <c r="O371" s="34"/>
      <c r="P371" s="36"/>
      <c r="Q371" s="36"/>
      <c r="R371" s="36"/>
      <c r="S371" s="35"/>
      <c r="T371" s="215"/>
      <c r="U371" s="215"/>
      <c r="V371" s="216"/>
      <c r="W371" s="75"/>
      <c r="X371" s="75"/>
      <c r="Y371" s="75"/>
      <c r="Z371" s="75"/>
      <c r="AA371" s="20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</row>
    <row r="372" spans="1:79" s="44" customFormat="1" ht="41.25" customHeight="1" hidden="1">
      <c r="A372" s="33"/>
      <c r="B372" s="33"/>
      <c r="C372" s="33"/>
      <c r="D372" s="33"/>
      <c r="E372" s="33"/>
      <c r="F372" s="33"/>
      <c r="G372" s="33"/>
      <c r="H372" s="33"/>
      <c r="I372" s="33"/>
      <c r="J372" s="34"/>
      <c r="K372" s="38"/>
      <c r="L372" s="38"/>
      <c r="M372" s="37"/>
      <c r="N372" s="34"/>
      <c r="O372" s="34"/>
      <c r="P372" s="36"/>
      <c r="Q372" s="36"/>
      <c r="R372" s="36"/>
      <c r="S372" s="35"/>
      <c r="T372" s="215"/>
      <c r="U372" s="215"/>
      <c r="V372" s="216"/>
      <c r="W372" s="75"/>
      <c r="X372" s="75"/>
      <c r="Y372" s="75"/>
      <c r="Z372" s="75"/>
      <c r="AA372" s="20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</row>
    <row r="373" spans="1:79" s="44" customFormat="1" ht="41.25" customHeight="1" hidden="1">
      <c r="A373" s="33"/>
      <c r="B373" s="33"/>
      <c r="C373" s="33"/>
      <c r="D373" s="33"/>
      <c r="E373" s="33"/>
      <c r="F373" s="33"/>
      <c r="G373" s="33"/>
      <c r="H373" s="33"/>
      <c r="I373" s="33"/>
      <c r="J373" s="34"/>
      <c r="K373" s="38"/>
      <c r="L373" s="38"/>
      <c r="M373" s="37"/>
      <c r="N373" s="34"/>
      <c r="O373" s="34"/>
      <c r="P373" s="36"/>
      <c r="Q373" s="36"/>
      <c r="R373" s="36"/>
      <c r="S373" s="35"/>
      <c r="T373" s="215"/>
      <c r="U373" s="215"/>
      <c r="V373" s="216"/>
      <c r="W373" s="75"/>
      <c r="X373" s="75"/>
      <c r="Y373" s="75"/>
      <c r="Z373" s="75"/>
      <c r="AA373" s="20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</row>
    <row r="374" spans="1:79" s="44" customFormat="1" ht="41.25" customHeight="1" hidden="1">
      <c r="A374" s="33"/>
      <c r="B374" s="33"/>
      <c r="C374" s="33"/>
      <c r="D374" s="33"/>
      <c r="E374" s="33"/>
      <c r="F374" s="33"/>
      <c r="G374" s="33"/>
      <c r="H374" s="33"/>
      <c r="I374" s="33"/>
      <c r="J374" s="34"/>
      <c r="K374" s="38"/>
      <c r="L374" s="38"/>
      <c r="M374" s="37"/>
      <c r="N374" s="34"/>
      <c r="O374" s="34"/>
      <c r="P374" s="36"/>
      <c r="Q374" s="36"/>
      <c r="R374" s="36"/>
      <c r="S374" s="35"/>
      <c r="T374" s="215"/>
      <c r="U374" s="215"/>
      <c r="V374" s="216"/>
      <c r="W374" s="75"/>
      <c r="X374" s="75"/>
      <c r="Y374" s="75"/>
      <c r="Z374" s="75"/>
      <c r="AA374" s="20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</row>
    <row r="375" spans="1:79" s="44" customFormat="1" ht="41.25" customHeight="1" hidden="1">
      <c r="A375" s="33"/>
      <c r="B375" s="33"/>
      <c r="C375" s="33"/>
      <c r="D375" s="33"/>
      <c r="E375" s="33"/>
      <c r="F375" s="33"/>
      <c r="G375" s="33"/>
      <c r="H375" s="33"/>
      <c r="I375" s="33"/>
      <c r="J375" s="34"/>
      <c r="K375" s="38"/>
      <c r="L375" s="38"/>
      <c r="M375" s="37"/>
      <c r="N375" s="34"/>
      <c r="O375" s="34"/>
      <c r="P375" s="36"/>
      <c r="Q375" s="36"/>
      <c r="R375" s="36"/>
      <c r="S375" s="35"/>
      <c r="T375" s="215"/>
      <c r="U375" s="215"/>
      <c r="V375" s="216"/>
      <c r="W375" s="75"/>
      <c r="X375" s="75"/>
      <c r="Y375" s="75"/>
      <c r="Z375" s="75"/>
      <c r="AA375" s="20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</row>
    <row r="376" spans="1:79" s="44" customFormat="1" ht="41.25" customHeight="1" hidden="1">
      <c r="A376" s="33"/>
      <c r="B376" s="33"/>
      <c r="C376" s="33"/>
      <c r="D376" s="33"/>
      <c r="E376" s="33"/>
      <c r="F376" s="33"/>
      <c r="G376" s="33"/>
      <c r="H376" s="33"/>
      <c r="I376" s="33"/>
      <c r="J376" s="34"/>
      <c r="K376" s="38"/>
      <c r="L376" s="38"/>
      <c r="M376" s="37"/>
      <c r="N376" s="34"/>
      <c r="O376" s="34"/>
      <c r="P376" s="36"/>
      <c r="Q376" s="36"/>
      <c r="R376" s="36"/>
      <c r="S376" s="35"/>
      <c r="T376" s="215"/>
      <c r="U376" s="215"/>
      <c r="V376" s="216"/>
      <c r="W376" s="75"/>
      <c r="X376" s="75"/>
      <c r="Y376" s="75"/>
      <c r="Z376" s="75"/>
      <c r="AA376" s="20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</row>
    <row r="377" spans="1:79" s="44" customFormat="1" ht="41.25" customHeight="1" hidden="1">
      <c r="A377" s="33"/>
      <c r="B377" s="33"/>
      <c r="C377" s="33"/>
      <c r="D377" s="33"/>
      <c r="E377" s="33"/>
      <c r="F377" s="33"/>
      <c r="G377" s="33"/>
      <c r="H377" s="33"/>
      <c r="I377" s="33"/>
      <c r="J377" s="34"/>
      <c r="K377" s="38"/>
      <c r="L377" s="38"/>
      <c r="M377" s="37"/>
      <c r="N377" s="34"/>
      <c r="O377" s="34"/>
      <c r="P377" s="36"/>
      <c r="Q377" s="36"/>
      <c r="R377" s="36"/>
      <c r="S377" s="35"/>
      <c r="T377" s="215"/>
      <c r="U377" s="215"/>
      <c r="V377" s="216"/>
      <c r="W377" s="75"/>
      <c r="X377" s="75"/>
      <c r="Y377" s="75"/>
      <c r="Z377" s="75"/>
      <c r="AA377" s="20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</row>
    <row r="378" spans="1:79" s="44" customFormat="1" ht="41.25" customHeight="1" hidden="1">
      <c r="A378" s="33"/>
      <c r="B378" s="33"/>
      <c r="C378" s="33"/>
      <c r="D378" s="33"/>
      <c r="E378" s="33"/>
      <c r="F378" s="33"/>
      <c r="G378" s="33"/>
      <c r="H378" s="33"/>
      <c r="I378" s="33"/>
      <c r="J378" s="34"/>
      <c r="K378" s="38"/>
      <c r="L378" s="38"/>
      <c r="M378" s="37"/>
      <c r="N378" s="34"/>
      <c r="O378" s="34"/>
      <c r="P378" s="36"/>
      <c r="Q378" s="36"/>
      <c r="R378" s="36"/>
      <c r="S378" s="35"/>
      <c r="T378" s="215"/>
      <c r="U378" s="215"/>
      <c r="V378" s="216"/>
      <c r="W378" s="75"/>
      <c r="X378" s="75"/>
      <c r="Y378" s="75"/>
      <c r="Z378" s="75"/>
      <c r="AA378" s="20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</row>
    <row r="379" spans="1:79" s="44" customFormat="1" ht="41.25" customHeight="1" hidden="1">
      <c r="A379" s="33"/>
      <c r="B379" s="33"/>
      <c r="C379" s="33"/>
      <c r="D379" s="33"/>
      <c r="E379" s="33"/>
      <c r="F379" s="33"/>
      <c r="G379" s="33"/>
      <c r="H379" s="33"/>
      <c r="I379" s="33"/>
      <c r="J379" s="34"/>
      <c r="K379" s="38"/>
      <c r="L379" s="38"/>
      <c r="M379" s="37"/>
      <c r="N379" s="34"/>
      <c r="O379" s="34"/>
      <c r="P379" s="36"/>
      <c r="Q379" s="36"/>
      <c r="R379" s="36"/>
      <c r="S379" s="35"/>
      <c r="T379" s="215"/>
      <c r="U379" s="215"/>
      <c r="V379" s="216"/>
      <c r="W379" s="75"/>
      <c r="X379" s="75"/>
      <c r="Y379" s="75"/>
      <c r="Z379" s="75"/>
      <c r="AA379" s="20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</row>
    <row r="380" spans="1:79" s="44" customFormat="1" ht="41.25" customHeight="1" hidden="1">
      <c r="A380" s="33"/>
      <c r="B380" s="33"/>
      <c r="C380" s="33"/>
      <c r="D380" s="33"/>
      <c r="E380" s="33"/>
      <c r="F380" s="33"/>
      <c r="G380" s="33"/>
      <c r="H380" s="33"/>
      <c r="I380" s="33"/>
      <c r="J380" s="34"/>
      <c r="K380" s="38"/>
      <c r="L380" s="38"/>
      <c r="M380" s="37"/>
      <c r="N380" s="34"/>
      <c r="O380" s="34"/>
      <c r="P380" s="36"/>
      <c r="Q380" s="36"/>
      <c r="R380" s="36"/>
      <c r="S380" s="35"/>
      <c r="T380" s="215"/>
      <c r="U380" s="215"/>
      <c r="V380" s="216"/>
      <c r="W380" s="75"/>
      <c r="X380" s="75"/>
      <c r="Y380" s="75"/>
      <c r="Z380" s="75"/>
      <c r="AA380" s="20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</row>
    <row r="381" spans="1:79" s="44" customFormat="1" ht="41.25" customHeight="1" hidden="1">
      <c r="A381" s="33"/>
      <c r="B381" s="33"/>
      <c r="C381" s="33"/>
      <c r="D381" s="33"/>
      <c r="E381" s="33"/>
      <c r="F381" s="33"/>
      <c r="G381" s="33"/>
      <c r="H381" s="33"/>
      <c r="I381" s="33"/>
      <c r="J381" s="34"/>
      <c r="K381" s="38"/>
      <c r="L381" s="38"/>
      <c r="M381" s="37"/>
      <c r="N381" s="34"/>
      <c r="O381" s="34"/>
      <c r="P381" s="36"/>
      <c r="Q381" s="36"/>
      <c r="R381" s="36"/>
      <c r="S381" s="35"/>
      <c r="T381" s="215"/>
      <c r="U381" s="215"/>
      <c r="V381" s="216"/>
      <c r="W381" s="75"/>
      <c r="X381" s="75"/>
      <c r="Y381" s="75"/>
      <c r="Z381" s="75"/>
      <c r="AA381" s="20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</row>
    <row r="382" spans="1:79" s="44" customFormat="1" ht="41.25" customHeight="1" hidden="1">
      <c r="A382" s="33"/>
      <c r="B382" s="33"/>
      <c r="C382" s="33"/>
      <c r="D382" s="33"/>
      <c r="E382" s="33"/>
      <c r="F382" s="33"/>
      <c r="G382" s="33"/>
      <c r="H382" s="33"/>
      <c r="I382" s="33"/>
      <c r="J382" s="34"/>
      <c r="K382" s="38"/>
      <c r="L382" s="38"/>
      <c r="M382" s="37"/>
      <c r="N382" s="34"/>
      <c r="O382" s="34"/>
      <c r="P382" s="36"/>
      <c r="Q382" s="36"/>
      <c r="R382" s="36"/>
      <c r="S382" s="35"/>
      <c r="T382" s="215"/>
      <c r="U382" s="215"/>
      <c r="V382" s="216"/>
      <c r="W382" s="75"/>
      <c r="X382" s="75"/>
      <c r="Y382" s="75"/>
      <c r="Z382" s="75"/>
      <c r="AA382" s="20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</row>
    <row r="383" spans="1:79" s="44" customFormat="1" ht="41.25" customHeight="1" hidden="1">
      <c r="A383" s="33"/>
      <c r="B383" s="33"/>
      <c r="C383" s="33"/>
      <c r="D383" s="33"/>
      <c r="E383" s="33"/>
      <c r="F383" s="33"/>
      <c r="G383" s="33"/>
      <c r="H383" s="33"/>
      <c r="I383" s="33"/>
      <c r="J383" s="34"/>
      <c r="K383" s="38"/>
      <c r="L383" s="38"/>
      <c r="M383" s="37"/>
      <c r="N383" s="34"/>
      <c r="O383" s="34"/>
      <c r="P383" s="36"/>
      <c r="Q383" s="36"/>
      <c r="R383" s="36"/>
      <c r="S383" s="35"/>
      <c r="T383" s="215"/>
      <c r="U383" s="215"/>
      <c r="V383" s="216"/>
      <c r="W383" s="75"/>
      <c r="X383" s="75"/>
      <c r="Y383" s="75"/>
      <c r="Z383" s="75"/>
      <c r="AA383" s="20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</row>
    <row r="384" spans="1:79" s="44" customFormat="1" ht="41.25" customHeight="1" hidden="1">
      <c r="A384" s="33"/>
      <c r="B384" s="33"/>
      <c r="C384" s="33"/>
      <c r="D384" s="33"/>
      <c r="E384" s="33"/>
      <c r="F384" s="33"/>
      <c r="G384" s="33"/>
      <c r="H384" s="33"/>
      <c r="I384" s="33"/>
      <c r="J384" s="34"/>
      <c r="K384" s="38"/>
      <c r="L384" s="38"/>
      <c r="M384" s="37"/>
      <c r="N384" s="34"/>
      <c r="O384" s="34"/>
      <c r="P384" s="36"/>
      <c r="Q384" s="36"/>
      <c r="R384" s="36"/>
      <c r="S384" s="35"/>
      <c r="T384" s="215"/>
      <c r="U384" s="215"/>
      <c r="V384" s="216"/>
      <c r="W384" s="75"/>
      <c r="X384" s="75"/>
      <c r="Y384" s="75"/>
      <c r="Z384" s="75"/>
      <c r="AA384" s="20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</row>
    <row r="385" spans="1:79" s="44" customFormat="1" ht="41.25" customHeight="1" hidden="1">
      <c r="A385" s="33"/>
      <c r="B385" s="33"/>
      <c r="C385" s="33"/>
      <c r="D385" s="33"/>
      <c r="E385" s="33"/>
      <c r="F385" s="33"/>
      <c r="G385" s="33"/>
      <c r="H385" s="33"/>
      <c r="I385" s="33"/>
      <c r="J385" s="34"/>
      <c r="K385" s="38"/>
      <c r="L385" s="38"/>
      <c r="M385" s="37"/>
      <c r="N385" s="34"/>
      <c r="O385" s="34"/>
      <c r="P385" s="36"/>
      <c r="Q385" s="36"/>
      <c r="R385" s="36"/>
      <c r="S385" s="35"/>
      <c r="T385" s="215"/>
      <c r="U385" s="215"/>
      <c r="V385" s="216"/>
      <c r="W385" s="75"/>
      <c r="X385" s="75"/>
      <c r="Y385" s="75"/>
      <c r="Z385" s="75"/>
      <c r="AA385" s="20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</row>
    <row r="386" spans="1:79" s="44" customFormat="1" ht="41.25" customHeight="1" hidden="1">
      <c r="A386" s="33"/>
      <c r="B386" s="33"/>
      <c r="C386" s="33"/>
      <c r="D386" s="33"/>
      <c r="E386" s="33"/>
      <c r="F386" s="33"/>
      <c r="G386" s="33"/>
      <c r="H386" s="33"/>
      <c r="I386" s="33"/>
      <c r="J386" s="34"/>
      <c r="K386" s="38"/>
      <c r="L386" s="38"/>
      <c r="M386" s="37"/>
      <c r="N386" s="34"/>
      <c r="O386" s="34"/>
      <c r="P386" s="36"/>
      <c r="Q386" s="36"/>
      <c r="R386" s="36"/>
      <c r="S386" s="35"/>
      <c r="T386" s="215"/>
      <c r="U386" s="215"/>
      <c r="V386" s="216"/>
      <c r="W386" s="75"/>
      <c r="X386" s="75"/>
      <c r="Y386" s="75"/>
      <c r="Z386" s="75"/>
      <c r="AA386" s="20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</row>
    <row r="387" spans="1:79" s="44" customFormat="1" ht="41.25" customHeight="1" hidden="1">
      <c r="A387" s="33"/>
      <c r="B387" s="33"/>
      <c r="C387" s="33"/>
      <c r="D387" s="33"/>
      <c r="E387" s="33"/>
      <c r="F387" s="33"/>
      <c r="G387" s="33"/>
      <c r="H387" s="33"/>
      <c r="I387" s="33"/>
      <c r="J387" s="34"/>
      <c r="K387" s="38"/>
      <c r="L387" s="38"/>
      <c r="M387" s="37"/>
      <c r="N387" s="34"/>
      <c r="O387" s="34"/>
      <c r="P387" s="36"/>
      <c r="Q387" s="36"/>
      <c r="R387" s="36"/>
      <c r="S387" s="35"/>
      <c r="T387" s="215"/>
      <c r="U387" s="215"/>
      <c r="V387" s="216"/>
      <c r="W387" s="75"/>
      <c r="X387" s="75"/>
      <c r="Y387" s="75"/>
      <c r="Z387" s="75"/>
      <c r="AA387" s="20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</row>
    <row r="388" spans="1:79" s="44" customFormat="1" ht="41.25" customHeight="1" hidden="1">
      <c r="A388" s="33"/>
      <c r="B388" s="33"/>
      <c r="C388" s="33"/>
      <c r="D388" s="33"/>
      <c r="E388" s="33"/>
      <c r="F388" s="33"/>
      <c r="G388" s="33"/>
      <c r="H388" s="33"/>
      <c r="I388" s="33"/>
      <c r="J388" s="34"/>
      <c r="K388" s="38"/>
      <c r="L388" s="38"/>
      <c r="M388" s="37"/>
      <c r="N388" s="34"/>
      <c r="O388" s="34"/>
      <c r="P388" s="36"/>
      <c r="Q388" s="36"/>
      <c r="R388" s="36"/>
      <c r="S388" s="35"/>
      <c r="T388" s="215"/>
      <c r="U388" s="215"/>
      <c r="V388" s="216"/>
      <c r="W388" s="75"/>
      <c r="X388" s="75"/>
      <c r="Y388" s="75"/>
      <c r="Z388" s="75"/>
      <c r="AA388" s="20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</row>
    <row r="389" spans="1:79" s="44" customFormat="1" ht="41.25" customHeight="1" hidden="1">
      <c r="A389" s="33"/>
      <c r="B389" s="33"/>
      <c r="C389" s="33"/>
      <c r="D389" s="33"/>
      <c r="E389" s="33"/>
      <c r="F389" s="33"/>
      <c r="G389" s="33"/>
      <c r="H389" s="33"/>
      <c r="I389" s="33"/>
      <c r="J389" s="34"/>
      <c r="K389" s="38"/>
      <c r="L389" s="38"/>
      <c r="M389" s="37"/>
      <c r="N389" s="34"/>
      <c r="O389" s="34"/>
      <c r="P389" s="36"/>
      <c r="Q389" s="36"/>
      <c r="R389" s="36"/>
      <c r="S389" s="35"/>
      <c r="T389" s="215"/>
      <c r="U389" s="215"/>
      <c r="V389" s="216"/>
      <c r="W389" s="75"/>
      <c r="X389" s="75"/>
      <c r="Y389" s="75"/>
      <c r="Z389" s="75"/>
      <c r="AA389" s="20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</row>
    <row r="390" spans="1:79" s="44" customFormat="1" ht="41.25" customHeight="1" hidden="1">
      <c r="A390" s="33"/>
      <c r="B390" s="33"/>
      <c r="C390" s="33"/>
      <c r="D390" s="33"/>
      <c r="E390" s="33"/>
      <c r="F390" s="33"/>
      <c r="G390" s="33"/>
      <c r="H390" s="33"/>
      <c r="I390" s="33"/>
      <c r="J390" s="34"/>
      <c r="K390" s="38"/>
      <c r="L390" s="38"/>
      <c r="M390" s="37"/>
      <c r="N390" s="34"/>
      <c r="O390" s="34"/>
      <c r="P390" s="36"/>
      <c r="Q390" s="36"/>
      <c r="R390" s="36"/>
      <c r="S390" s="35"/>
      <c r="T390" s="215"/>
      <c r="U390" s="215"/>
      <c r="V390" s="216"/>
      <c r="W390" s="75"/>
      <c r="X390" s="75"/>
      <c r="Y390" s="75"/>
      <c r="Z390" s="75"/>
      <c r="AA390" s="20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</row>
    <row r="391" spans="1:79" s="44" customFormat="1" ht="41.25" customHeight="1" hidden="1">
      <c r="A391" s="33"/>
      <c r="B391" s="33"/>
      <c r="C391" s="33"/>
      <c r="D391" s="33"/>
      <c r="E391" s="33"/>
      <c r="F391" s="33"/>
      <c r="G391" s="33"/>
      <c r="H391" s="33"/>
      <c r="I391" s="33"/>
      <c r="J391" s="34"/>
      <c r="K391" s="38"/>
      <c r="L391" s="38"/>
      <c r="M391" s="37"/>
      <c r="N391" s="34"/>
      <c r="O391" s="34"/>
      <c r="P391" s="36"/>
      <c r="Q391" s="36"/>
      <c r="R391" s="36"/>
      <c r="S391" s="35"/>
      <c r="T391" s="215"/>
      <c r="U391" s="215"/>
      <c r="V391" s="216"/>
      <c r="W391" s="75"/>
      <c r="X391" s="75"/>
      <c r="Y391" s="75"/>
      <c r="Z391" s="75"/>
      <c r="AA391" s="20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</row>
    <row r="392" spans="1:79" s="44" customFormat="1" ht="41.25" customHeight="1" hidden="1">
      <c r="A392" s="33"/>
      <c r="B392" s="33"/>
      <c r="C392" s="33"/>
      <c r="D392" s="33"/>
      <c r="E392" s="33"/>
      <c r="F392" s="33"/>
      <c r="G392" s="33"/>
      <c r="H392" s="33"/>
      <c r="I392" s="33"/>
      <c r="J392" s="34"/>
      <c r="K392" s="38"/>
      <c r="L392" s="38"/>
      <c r="M392" s="37"/>
      <c r="N392" s="34"/>
      <c r="O392" s="34"/>
      <c r="P392" s="36"/>
      <c r="Q392" s="36"/>
      <c r="R392" s="36"/>
      <c r="S392" s="35"/>
      <c r="T392" s="215"/>
      <c r="U392" s="215"/>
      <c r="V392" s="216"/>
      <c r="W392" s="75"/>
      <c r="X392" s="75"/>
      <c r="Y392" s="75"/>
      <c r="Z392" s="75"/>
      <c r="AA392" s="20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</row>
    <row r="393" spans="1:79" s="44" customFormat="1" ht="41.25" customHeight="1" hidden="1">
      <c r="A393" s="33"/>
      <c r="B393" s="33"/>
      <c r="C393" s="33"/>
      <c r="D393" s="33"/>
      <c r="E393" s="33"/>
      <c r="F393" s="33"/>
      <c r="G393" s="33"/>
      <c r="H393" s="33"/>
      <c r="I393" s="33"/>
      <c r="J393" s="34"/>
      <c r="K393" s="38"/>
      <c r="L393" s="38"/>
      <c r="M393" s="37"/>
      <c r="N393" s="34"/>
      <c r="O393" s="34"/>
      <c r="P393" s="36"/>
      <c r="Q393" s="36"/>
      <c r="R393" s="36"/>
      <c r="S393" s="35"/>
      <c r="T393" s="215"/>
      <c r="U393" s="215"/>
      <c r="V393" s="216"/>
      <c r="W393" s="75"/>
      <c r="X393" s="75"/>
      <c r="Y393" s="75"/>
      <c r="Z393" s="75"/>
      <c r="AA393" s="20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</row>
    <row r="394" spans="1:79" s="44" customFormat="1" ht="41.25" customHeight="1" hidden="1">
      <c r="A394" s="33"/>
      <c r="B394" s="33"/>
      <c r="C394" s="33"/>
      <c r="D394" s="33"/>
      <c r="E394" s="33"/>
      <c r="F394" s="33"/>
      <c r="G394" s="33"/>
      <c r="H394" s="33"/>
      <c r="I394" s="33"/>
      <c r="J394" s="34"/>
      <c r="K394" s="38"/>
      <c r="L394" s="38"/>
      <c r="M394" s="37"/>
      <c r="N394" s="34"/>
      <c r="O394" s="34"/>
      <c r="P394" s="36"/>
      <c r="Q394" s="36"/>
      <c r="R394" s="36"/>
      <c r="S394" s="35"/>
      <c r="T394" s="215"/>
      <c r="U394" s="215"/>
      <c r="V394" s="216"/>
      <c r="W394" s="75"/>
      <c r="X394" s="75"/>
      <c r="Y394" s="75"/>
      <c r="Z394" s="75"/>
      <c r="AA394" s="20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</row>
    <row r="395" spans="1:79" s="44" customFormat="1" ht="41.25" customHeight="1" hidden="1">
      <c r="A395" s="33"/>
      <c r="B395" s="33"/>
      <c r="C395" s="33"/>
      <c r="D395" s="33"/>
      <c r="E395" s="33"/>
      <c r="F395" s="33"/>
      <c r="G395" s="33"/>
      <c r="H395" s="33"/>
      <c r="I395" s="33"/>
      <c r="J395" s="34"/>
      <c r="K395" s="38"/>
      <c r="L395" s="38"/>
      <c r="M395" s="37"/>
      <c r="N395" s="34"/>
      <c r="O395" s="34"/>
      <c r="P395" s="36"/>
      <c r="Q395" s="36"/>
      <c r="R395" s="36"/>
      <c r="S395" s="35"/>
      <c r="T395" s="215"/>
      <c r="U395" s="215"/>
      <c r="V395" s="216"/>
      <c r="W395" s="75"/>
      <c r="X395" s="75"/>
      <c r="Y395" s="75"/>
      <c r="Z395" s="75"/>
      <c r="AA395" s="20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</row>
    <row r="396" spans="1:79" s="44" customFormat="1" ht="41.25" customHeight="1" hidden="1">
      <c r="A396" s="33"/>
      <c r="B396" s="33"/>
      <c r="C396" s="33"/>
      <c r="D396" s="33"/>
      <c r="E396" s="33"/>
      <c r="F396" s="33"/>
      <c r="G396" s="33"/>
      <c r="H396" s="33"/>
      <c r="I396" s="33"/>
      <c r="J396" s="34"/>
      <c r="K396" s="38"/>
      <c r="L396" s="38"/>
      <c r="M396" s="37"/>
      <c r="N396" s="34"/>
      <c r="O396" s="34"/>
      <c r="P396" s="36"/>
      <c r="Q396" s="36"/>
      <c r="R396" s="36"/>
      <c r="S396" s="35"/>
      <c r="T396" s="215"/>
      <c r="U396" s="215"/>
      <c r="V396" s="216"/>
      <c r="W396" s="75"/>
      <c r="X396" s="75"/>
      <c r="Y396" s="75"/>
      <c r="Z396" s="75"/>
      <c r="AA396" s="20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</row>
    <row r="397" spans="1:79" s="44" customFormat="1" ht="41.25" customHeight="1" hidden="1">
      <c r="A397" s="33"/>
      <c r="B397" s="33"/>
      <c r="C397" s="33"/>
      <c r="D397" s="33"/>
      <c r="E397" s="33"/>
      <c r="F397" s="33"/>
      <c r="G397" s="33"/>
      <c r="H397" s="33"/>
      <c r="I397" s="33"/>
      <c r="J397" s="34"/>
      <c r="K397" s="38"/>
      <c r="L397" s="38"/>
      <c r="M397" s="37"/>
      <c r="N397" s="34"/>
      <c r="O397" s="34"/>
      <c r="P397" s="36"/>
      <c r="Q397" s="36"/>
      <c r="R397" s="36"/>
      <c r="S397" s="35"/>
      <c r="T397" s="215"/>
      <c r="U397" s="215"/>
      <c r="V397" s="216"/>
      <c r="W397" s="75"/>
      <c r="X397" s="75"/>
      <c r="Y397" s="75"/>
      <c r="Z397" s="75"/>
      <c r="AA397" s="20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</row>
    <row r="398" spans="1:79" s="44" customFormat="1" ht="41.25" customHeight="1" hidden="1">
      <c r="A398" s="33"/>
      <c r="B398" s="33"/>
      <c r="C398" s="33"/>
      <c r="D398" s="33"/>
      <c r="E398" s="33"/>
      <c r="F398" s="33"/>
      <c r="G398" s="33"/>
      <c r="H398" s="33"/>
      <c r="I398" s="33"/>
      <c r="J398" s="34"/>
      <c r="K398" s="38"/>
      <c r="L398" s="38"/>
      <c r="M398" s="37"/>
      <c r="N398" s="34"/>
      <c r="O398" s="34"/>
      <c r="P398" s="36"/>
      <c r="Q398" s="36"/>
      <c r="R398" s="36"/>
      <c r="S398" s="35"/>
      <c r="T398" s="215"/>
      <c r="U398" s="215"/>
      <c r="V398" s="216"/>
      <c r="W398" s="75"/>
      <c r="X398" s="75"/>
      <c r="Y398" s="75"/>
      <c r="Z398" s="75"/>
      <c r="AA398" s="20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</row>
    <row r="399" spans="1:79" s="44" customFormat="1" ht="41.25" customHeight="1" hidden="1">
      <c r="A399" s="33"/>
      <c r="B399" s="33"/>
      <c r="C399" s="33"/>
      <c r="D399" s="33"/>
      <c r="E399" s="33"/>
      <c r="F399" s="33"/>
      <c r="G399" s="33"/>
      <c r="H399" s="33"/>
      <c r="I399" s="33"/>
      <c r="J399" s="34"/>
      <c r="K399" s="38"/>
      <c r="L399" s="38"/>
      <c r="M399" s="37"/>
      <c r="N399" s="34"/>
      <c r="O399" s="34"/>
      <c r="P399" s="36"/>
      <c r="Q399" s="36"/>
      <c r="R399" s="36"/>
      <c r="S399" s="35"/>
      <c r="T399" s="215"/>
      <c r="U399" s="215"/>
      <c r="V399" s="216"/>
      <c r="W399" s="75"/>
      <c r="X399" s="75"/>
      <c r="Y399" s="75"/>
      <c r="Z399" s="75"/>
      <c r="AA399" s="20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</row>
    <row r="400" spans="1:79" s="44" customFormat="1" ht="41.25" customHeight="1" hidden="1">
      <c r="A400" s="33"/>
      <c r="B400" s="33"/>
      <c r="C400" s="33"/>
      <c r="D400" s="33"/>
      <c r="E400" s="33"/>
      <c r="F400" s="33"/>
      <c r="G400" s="33"/>
      <c r="H400" s="33"/>
      <c r="I400" s="33"/>
      <c r="J400" s="34"/>
      <c r="K400" s="38"/>
      <c r="L400" s="38"/>
      <c r="M400" s="37"/>
      <c r="N400" s="34"/>
      <c r="O400" s="34"/>
      <c r="P400" s="36"/>
      <c r="Q400" s="36"/>
      <c r="R400" s="36"/>
      <c r="S400" s="35"/>
      <c r="T400" s="215"/>
      <c r="U400" s="215"/>
      <c r="V400" s="216"/>
      <c r="W400" s="75"/>
      <c r="X400" s="75"/>
      <c r="Y400" s="75"/>
      <c r="Z400" s="75"/>
      <c r="AA400" s="20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</row>
    <row r="401" spans="1:79" s="44" customFormat="1" ht="41.25" customHeight="1" hidden="1">
      <c r="A401" s="33"/>
      <c r="B401" s="33"/>
      <c r="C401" s="33"/>
      <c r="D401" s="33"/>
      <c r="E401" s="33"/>
      <c r="F401" s="33"/>
      <c r="G401" s="33"/>
      <c r="H401" s="33"/>
      <c r="I401" s="33"/>
      <c r="J401" s="34"/>
      <c r="K401" s="38"/>
      <c r="L401" s="38"/>
      <c r="M401" s="37"/>
      <c r="N401" s="34"/>
      <c r="O401" s="34"/>
      <c r="P401" s="36"/>
      <c r="Q401" s="36"/>
      <c r="R401" s="36"/>
      <c r="S401" s="35"/>
      <c r="T401" s="215"/>
      <c r="U401" s="215"/>
      <c r="V401" s="216"/>
      <c r="W401" s="75"/>
      <c r="X401" s="75"/>
      <c r="Y401" s="75"/>
      <c r="Z401" s="75"/>
      <c r="AA401" s="20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</row>
    <row r="402" spans="1:79" s="44" customFormat="1" ht="41.25" customHeight="1" hidden="1">
      <c r="A402" s="33"/>
      <c r="B402" s="33"/>
      <c r="C402" s="33"/>
      <c r="D402" s="33"/>
      <c r="E402" s="33"/>
      <c r="F402" s="33"/>
      <c r="G402" s="33"/>
      <c r="H402" s="33"/>
      <c r="I402" s="33"/>
      <c r="J402" s="34"/>
      <c r="K402" s="38"/>
      <c r="L402" s="38"/>
      <c r="M402" s="37"/>
      <c r="N402" s="34"/>
      <c r="O402" s="34"/>
      <c r="P402" s="36"/>
      <c r="Q402" s="36"/>
      <c r="R402" s="36"/>
      <c r="S402" s="35"/>
      <c r="T402" s="215"/>
      <c r="U402" s="215"/>
      <c r="V402" s="216"/>
      <c r="W402" s="75"/>
      <c r="X402" s="75"/>
      <c r="Y402" s="75"/>
      <c r="Z402" s="75"/>
      <c r="AA402" s="20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</row>
    <row r="403" spans="1:79" s="44" customFormat="1" ht="41.25" customHeight="1" hidden="1">
      <c r="A403" s="33"/>
      <c r="B403" s="33"/>
      <c r="C403" s="33"/>
      <c r="D403" s="33"/>
      <c r="E403" s="33"/>
      <c r="F403" s="33"/>
      <c r="G403" s="33"/>
      <c r="H403" s="33"/>
      <c r="I403" s="33"/>
      <c r="J403" s="34"/>
      <c r="K403" s="38"/>
      <c r="L403" s="38"/>
      <c r="M403" s="37"/>
      <c r="N403" s="34"/>
      <c r="O403" s="34"/>
      <c r="P403" s="36"/>
      <c r="Q403" s="36"/>
      <c r="R403" s="36"/>
      <c r="S403" s="35"/>
      <c r="T403" s="215"/>
      <c r="U403" s="215"/>
      <c r="V403" s="216"/>
      <c r="W403" s="75"/>
      <c r="X403" s="75"/>
      <c r="Y403" s="75"/>
      <c r="Z403" s="75"/>
      <c r="AA403" s="20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</row>
    <row r="404" spans="1:79" s="44" customFormat="1" ht="41.25" customHeight="1" hidden="1">
      <c r="A404" s="33"/>
      <c r="B404" s="33"/>
      <c r="C404" s="33"/>
      <c r="D404" s="33"/>
      <c r="E404" s="33"/>
      <c r="F404" s="33"/>
      <c r="G404" s="33"/>
      <c r="H404" s="33"/>
      <c r="I404" s="33"/>
      <c r="J404" s="34"/>
      <c r="K404" s="38"/>
      <c r="L404" s="38"/>
      <c r="M404" s="37"/>
      <c r="N404" s="34"/>
      <c r="O404" s="34"/>
      <c r="P404" s="36"/>
      <c r="Q404" s="36"/>
      <c r="R404" s="36"/>
      <c r="S404" s="35"/>
      <c r="T404" s="215"/>
      <c r="U404" s="215"/>
      <c r="V404" s="216"/>
      <c r="W404" s="75"/>
      <c r="X404" s="75"/>
      <c r="Y404" s="75"/>
      <c r="Z404" s="75"/>
      <c r="AA404" s="20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</row>
    <row r="405" spans="1:79" s="44" customFormat="1" ht="41.25" customHeight="1" hidden="1">
      <c r="A405" s="33"/>
      <c r="B405" s="33"/>
      <c r="C405" s="33"/>
      <c r="D405" s="33"/>
      <c r="E405" s="33"/>
      <c r="F405" s="33"/>
      <c r="G405" s="33"/>
      <c r="H405" s="33"/>
      <c r="I405" s="33"/>
      <c r="J405" s="34"/>
      <c r="K405" s="38"/>
      <c r="L405" s="38"/>
      <c r="M405" s="37"/>
      <c r="N405" s="34"/>
      <c r="O405" s="34"/>
      <c r="P405" s="36"/>
      <c r="Q405" s="36"/>
      <c r="R405" s="36"/>
      <c r="S405" s="35"/>
      <c r="T405" s="215"/>
      <c r="U405" s="215"/>
      <c r="V405" s="216"/>
      <c r="W405" s="75"/>
      <c r="X405" s="75"/>
      <c r="Y405" s="75"/>
      <c r="Z405" s="75"/>
      <c r="AA405" s="20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</row>
    <row r="406" spans="1:79" s="44" customFormat="1" ht="41.25" customHeight="1" hidden="1">
      <c r="A406" s="33"/>
      <c r="B406" s="33"/>
      <c r="C406" s="33"/>
      <c r="D406" s="33"/>
      <c r="E406" s="33"/>
      <c r="F406" s="33"/>
      <c r="G406" s="33"/>
      <c r="H406" s="33"/>
      <c r="I406" s="33"/>
      <c r="J406" s="34"/>
      <c r="K406" s="38"/>
      <c r="L406" s="38"/>
      <c r="M406" s="37"/>
      <c r="N406" s="34"/>
      <c r="O406" s="34"/>
      <c r="P406" s="36"/>
      <c r="Q406" s="36"/>
      <c r="R406" s="36"/>
      <c r="S406" s="35"/>
      <c r="T406" s="215"/>
      <c r="U406" s="215"/>
      <c r="V406" s="216"/>
      <c r="W406" s="75"/>
      <c r="X406" s="75"/>
      <c r="Y406" s="75"/>
      <c r="Z406" s="75"/>
      <c r="AA406" s="20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</row>
    <row r="407" spans="1:79" s="44" customFormat="1" ht="41.25" customHeight="1" hidden="1">
      <c r="A407" s="33"/>
      <c r="B407" s="33"/>
      <c r="C407" s="33"/>
      <c r="D407" s="33"/>
      <c r="E407" s="33"/>
      <c r="F407" s="33"/>
      <c r="G407" s="33"/>
      <c r="H407" s="33"/>
      <c r="I407" s="33"/>
      <c r="J407" s="34"/>
      <c r="K407" s="38"/>
      <c r="L407" s="38"/>
      <c r="M407" s="37"/>
      <c r="N407" s="34"/>
      <c r="O407" s="34"/>
      <c r="P407" s="36"/>
      <c r="Q407" s="36"/>
      <c r="R407" s="36"/>
      <c r="S407" s="35"/>
      <c r="T407" s="215"/>
      <c r="U407" s="215"/>
      <c r="V407" s="216"/>
      <c r="W407" s="75"/>
      <c r="X407" s="75"/>
      <c r="Y407" s="75"/>
      <c r="Z407" s="75"/>
      <c r="AA407" s="20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</row>
    <row r="408" spans="1:79" s="44" customFormat="1" ht="41.25" customHeight="1" hidden="1">
      <c r="A408" s="33"/>
      <c r="B408" s="33"/>
      <c r="C408" s="33"/>
      <c r="D408" s="33"/>
      <c r="E408" s="33"/>
      <c r="F408" s="33"/>
      <c r="G408" s="33"/>
      <c r="H408" s="33"/>
      <c r="I408" s="33"/>
      <c r="J408" s="34"/>
      <c r="K408" s="38"/>
      <c r="L408" s="38"/>
      <c r="M408" s="37"/>
      <c r="N408" s="34"/>
      <c r="O408" s="34"/>
      <c r="P408" s="36"/>
      <c r="Q408" s="36"/>
      <c r="R408" s="36"/>
      <c r="S408" s="35"/>
      <c r="T408" s="215"/>
      <c r="U408" s="215"/>
      <c r="V408" s="216"/>
      <c r="W408" s="75"/>
      <c r="X408" s="75"/>
      <c r="Y408" s="75"/>
      <c r="Z408" s="75"/>
      <c r="AA408" s="20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</row>
    <row r="409" spans="1:79" s="44" customFormat="1" ht="41.25" customHeight="1" hidden="1">
      <c r="A409" s="33"/>
      <c r="B409" s="33"/>
      <c r="C409" s="33"/>
      <c r="D409" s="33"/>
      <c r="E409" s="33"/>
      <c r="F409" s="33"/>
      <c r="G409" s="33"/>
      <c r="H409" s="33"/>
      <c r="I409" s="33"/>
      <c r="J409" s="34"/>
      <c r="K409" s="38"/>
      <c r="L409" s="38"/>
      <c r="M409" s="37"/>
      <c r="N409" s="34"/>
      <c r="O409" s="34"/>
      <c r="P409" s="36"/>
      <c r="Q409" s="36"/>
      <c r="R409" s="36"/>
      <c r="S409" s="35"/>
      <c r="T409" s="215"/>
      <c r="U409" s="215"/>
      <c r="V409" s="216"/>
      <c r="W409" s="75"/>
      <c r="X409" s="75"/>
      <c r="Y409" s="75"/>
      <c r="Z409" s="75"/>
      <c r="AA409" s="20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</row>
    <row r="410" spans="1:79" s="44" customFormat="1" ht="41.25" customHeight="1" hidden="1">
      <c r="A410" s="33"/>
      <c r="B410" s="33"/>
      <c r="C410" s="33"/>
      <c r="D410" s="33"/>
      <c r="E410" s="33"/>
      <c r="F410" s="33"/>
      <c r="G410" s="33"/>
      <c r="H410" s="33"/>
      <c r="I410" s="33"/>
      <c r="J410" s="34"/>
      <c r="K410" s="38"/>
      <c r="L410" s="38"/>
      <c r="M410" s="37"/>
      <c r="N410" s="34"/>
      <c r="O410" s="34"/>
      <c r="P410" s="36"/>
      <c r="Q410" s="36"/>
      <c r="R410" s="36"/>
      <c r="S410" s="35"/>
      <c r="T410" s="215"/>
      <c r="U410" s="215"/>
      <c r="V410" s="216"/>
      <c r="W410" s="75"/>
      <c r="X410" s="75"/>
      <c r="Y410" s="75"/>
      <c r="Z410" s="75"/>
      <c r="AA410" s="20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</row>
    <row r="411" spans="1:79" s="46" customFormat="1" ht="41.25" customHeight="1" hidden="1">
      <c r="A411" s="18"/>
      <c r="B411" s="18"/>
      <c r="C411" s="18"/>
      <c r="D411" s="18"/>
      <c r="E411" s="18"/>
      <c r="F411" s="18"/>
      <c r="G411" s="18"/>
      <c r="H411" s="18"/>
      <c r="I411" s="18"/>
      <c r="J411" s="34"/>
      <c r="K411" s="20"/>
      <c r="L411" s="20"/>
      <c r="M411" s="21"/>
      <c r="N411" s="19"/>
      <c r="O411" s="19"/>
      <c r="P411" s="23"/>
      <c r="Q411" s="23"/>
      <c r="R411" s="36"/>
      <c r="S411" s="35"/>
      <c r="T411" s="215"/>
      <c r="U411" s="215"/>
      <c r="V411" s="216"/>
      <c r="W411" s="75"/>
      <c r="X411" s="75"/>
      <c r="Y411" s="75"/>
      <c r="Z411" s="75"/>
      <c r="AA411" s="205"/>
      <c r="AB411" s="75"/>
      <c r="AC411" s="75"/>
      <c r="AD411" s="75"/>
      <c r="AE411" s="75"/>
      <c r="AF411" s="75"/>
      <c r="AG411" s="75"/>
      <c r="AH411" s="75"/>
      <c r="AI411" s="75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</row>
    <row r="412" spans="1:79" s="44" customFormat="1" ht="41.25" customHeight="1" hidden="1">
      <c r="A412" s="33"/>
      <c r="B412" s="33"/>
      <c r="C412" s="33"/>
      <c r="D412" s="33"/>
      <c r="E412" s="33"/>
      <c r="F412" s="33"/>
      <c r="G412" s="33"/>
      <c r="H412" s="33"/>
      <c r="I412" s="33"/>
      <c r="J412" s="34"/>
      <c r="K412" s="38"/>
      <c r="L412" s="38"/>
      <c r="M412" s="37"/>
      <c r="N412" s="34"/>
      <c r="O412" s="34"/>
      <c r="P412" s="36"/>
      <c r="Q412" s="36"/>
      <c r="R412" s="36"/>
      <c r="S412" s="35"/>
      <c r="T412" s="215"/>
      <c r="U412" s="215"/>
      <c r="V412" s="216"/>
      <c r="W412" s="75"/>
      <c r="X412" s="75"/>
      <c r="Y412" s="75"/>
      <c r="Z412" s="75"/>
      <c r="AA412" s="20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</row>
    <row r="413" spans="1:79" s="44" customFormat="1" ht="41.25" customHeight="1" hidden="1">
      <c r="A413" s="33"/>
      <c r="B413" s="33"/>
      <c r="C413" s="33"/>
      <c r="D413" s="33"/>
      <c r="E413" s="33"/>
      <c r="F413" s="33"/>
      <c r="G413" s="33"/>
      <c r="H413" s="33"/>
      <c r="I413" s="33"/>
      <c r="J413" s="34"/>
      <c r="K413" s="38"/>
      <c r="L413" s="38"/>
      <c r="M413" s="37"/>
      <c r="N413" s="34"/>
      <c r="O413" s="34"/>
      <c r="P413" s="36"/>
      <c r="Q413" s="36"/>
      <c r="R413" s="36"/>
      <c r="S413" s="35"/>
      <c r="T413" s="215"/>
      <c r="U413" s="215"/>
      <c r="V413" s="216"/>
      <c r="W413" s="75"/>
      <c r="X413" s="75"/>
      <c r="Y413" s="75"/>
      <c r="Z413" s="75"/>
      <c r="AA413" s="20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</row>
    <row r="414" spans="1:79" s="44" customFormat="1" ht="41.25" customHeight="1" hidden="1">
      <c r="A414" s="33"/>
      <c r="B414" s="33"/>
      <c r="C414" s="33"/>
      <c r="D414" s="33"/>
      <c r="E414" s="33"/>
      <c r="F414" s="33"/>
      <c r="G414" s="33"/>
      <c r="H414" s="33"/>
      <c r="I414" s="33"/>
      <c r="J414" s="34"/>
      <c r="K414" s="38"/>
      <c r="L414" s="38"/>
      <c r="M414" s="37"/>
      <c r="N414" s="34"/>
      <c r="O414" s="34"/>
      <c r="P414" s="36"/>
      <c r="Q414" s="36"/>
      <c r="R414" s="36"/>
      <c r="S414" s="35"/>
      <c r="T414" s="215"/>
      <c r="U414" s="215"/>
      <c r="V414" s="216"/>
      <c r="W414" s="75"/>
      <c r="X414" s="75"/>
      <c r="Y414" s="75"/>
      <c r="Z414" s="75"/>
      <c r="AA414" s="20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</row>
    <row r="415" spans="1:79" s="44" customFormat="1" ht="41.25" customHeight="1" hidden="1">
      <c r="A415" s="33"/>
      <c r="B415" s="33"/>
      <c r="C415" s="33"/>
      <c r="D415" s="33"/>
      <c r="E415" s="33"/>
      <c r="F415" s="33"/>
      <c r="G415" s="33"/>
      <c r="H415" s="33"/>
      <c r="I415" s="33"/>
      <c r="J415" s="34"/>
      <c r="K415" s="38"/>
      <c r="L415" s="38"/>
      <c r="M415" s="37"/>
      <c r="N415" s="34"/>
      <c r="O415" s="34"/>
      <c r="P415" s="36"/>
      <c r="Q415" s="36"/>
      <c r="R415" s="36"/>
      <c r="S415" s="35"/>
      <c r="T415" s="215"/>
      <c r="U415" s="215"/>
      <c r="V415" s="216"/>
      <c r="W415" s="75"/>
      <c r="X415" s="75"/>
      <c r="Y415" s="75"/>
      <c r="Z415" s="75"/>
      <c r="AA415" s="20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</row>
    <row r="416" spans="1:79" s="44" customFormat="1" ht="41.25" customHeight="1" hidden="1">
      <c r="A416" s="33"/>
      <c r="B416" s="33"/>
      <c r="C416" s="33"/>
      <c r="D416" s="33"/>
      <c r="E416" s="33"/>
      <c r="F416" s="33"/>
      <c r="G416" s="33"/>
      <c r="H416" s="33"/>
      <c r="I416" s="33"/>
      <c r="J416" s="34"/>
      <c r="K416" s="38"/>
      <c r="L416" s="38"/>
      <c r="M416" s="37"/>
      <c r="N416" s="34"/>
      <c r="O416" s="34"/>
      <c r="P416" s="36"/>
      <c r="Q416" s="36"/>
      <c r="R416" s="36"/>
      <c r="S416" s="35"/>
      <c r="T416" s="215"/>
      <c r="U416" s="215"/>
      <c r="V416" s="216"/>
      <c r="W416" s="75"/>
      <c r="X416" s="75"/>
      <c r="Y416" s="75"/>
      <c r="Z416" s="75"/>
      <c r="AA416" s="20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</row>
    <row r="417" spans="1:79" s="46" customFormat="1" ht="41.25" customHeight="1" hidden="1">
      <c r="A417" s="18"/>
      <c r="B417" s="18"/>
      <c r="C417" s="18"/>
      <c r="D417" s="18"/>
      <c r="E417" s="18"/>
      <c r="F417" s="18"/>
      <c r="G417" s="18"/>
      <c r="H417" s="18"/>
      <c r="I417" s="18"/>
      <c r="J417" s="34"/>
      <c r="K417" s="20"/>
      <c r="L417" s="20"/>
      <c r="M417" s="21"/>
      <c r="N417" s="19"/>
      <c r="O417" s="19"/>
      <c r="P417" s="23"/>
      <c r="Q417" s="23"/>
      <c r="R417" s="36"/>
      <c r="S417" s="35"/>
      <c r="T417" s="215"/>
      <c r="U417" s="215"/>
      <c r="V417" s="216"/>
      <c r="W417" s="75"/>
      <c r="X417" s="75"/>
      <c r="Y417" s="75"/>
      <c r="Z417" s="75"/>
      <c r="AA417" s="205"/>
      <c r="AB417" s="75"/>
      <c r="AC417" s="75"/>
      <c r="AD417" s="75"/>
      <c r="AE417" s="75"/>
      <c r="AF417" s="75"/>
      <c r="AG417" s="75"/>
      <c r="AH417" s="75"/>
      <c r="AI417" s="75"/>
      <c r="AJ417" s="104"/>
      <c r="AK417" s="104"/>
      <c r="AL417" s="104"/>
      <c r="AM417" s="104"/>
      <c r="AN417" s="104"/>
      <c r="AO417" s="104"/>
      <c r="AP417" s="104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/>
      <c r="CA417" s="104"/>
    </row>
    <row r="418" spans="1:79" s="44" customFormat="1" ht="41.25" customHeight="1" hidden="1">
      <c r="A418" s="33"/>
      <c r="B418" s="33"/>
      <c r="C418" s="33"/>
      <c r="D418" s="33"/>
      <c r="E418" s="33"/>
      <c r="F418" s="33"/>
      <c r="G418" s="33"/>
      <c r="H418" s="33"/>
      <c r="I418" s="33"/>
      <c r="J418" s="34"/>
      <c r="K418" s="38"/>
      <c r="L418" s="38"/>
      <c r="M418" s="37"/>
      <c r="N418" s="34"/>
      <c r="O418" s="34"/>
      <c r="P418" s="36"/>
      <c r="Q418" s="36"/>
      <c r="R418" s="36"/>
      <c r="S418" s="35"/>
      <c r="T418" s="215"/>
      <c r="U418" s="215"/>
      <c r="V418" s="216"/>
      <c r="W418" s="75"/>
      <c r="X418" s="75"/>
      <c r="Y418" s="75"/>
      <c r="Z418" s="75"/>
      <c r="AA418" s="20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</row>
    <row r="419" spans="1:79" s="44" customFormat="1" ht="41.25" customHeight="1" hidden="1">
      <c r="A419" s="33"/>
      <c r="B419" s="33"/>
      <c r="C419" s="33"/>
      <c r="D419" s="33"/>
      <c r="E419" s="33"/>
      <c r="F419" s="33"/>
      <c r="G419" s="33"/>
      <c r="H419" s="33"/>
      <c r="I419" s="33"/>
      <c r="J419" s="34"/>
      <c r="K419" s="38"/>
      <c r="L419" s="38"/>
      <c r="M419" s="37"/>
      <c r="N419" s="34"/>
      <c r="O419" s="34"/>
      <c r="P419" s="36"/>
      <c r="Q419" s="36"/>
      <c r="R419" s="36"/>
      <c r="S419" s="35"/>
      <c r="T419" s="215"/>
      <c r="U419" s="215"/>
      <c r="V419" s="216"/>
      <c r="W419" s="75"/>
      <c r="X419" s="75"/>
      <c r="Y419" s="75"/>
      <c r="Z419" s="75"/>
      <c r="AA419" s="20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</row>
    <row r="420" spans="1:79" s="44" customFormat="1" ht="41.25" customHeight="1" hidden="1">
      <c r="A420" s="33"/>
      <c r="B420" s="33"/>
      <c r="C420" s="33"/>
      <c r="D420" s="33"/>
      <c r="E420" s="33"/>
      <c r="F420" s="33"/>
      <c r="G420" s="33"/>
      <c r="H420" s="33"/>
      <c r="I420" s="33"/>
      <c r="J420" s="34"/>
      <c r="K420" s="38"/>
      <c r="L420" s="38"/>
      <c r="M420" s="37"/>
      <c r="N420" s="34"/>
      <c r="O420" s="34"/>
      <c r="P420" s="36"/>
      <c r="Q420" s="36"/>
      <c r="R420" s="36"/>
      <c r="S420" s="35"/>
      <c r="T420" s="215"/>
      <c r="U420" s="215"/>
      <c r="V420" s="216"/>
      <c r="W420" s="75"/>
      <c r="X420" s="75"/>
      <c r="Y420" s="75"/>
      <c r="Z420" s="75"/>
      <c r="AA420" s="20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</row>
    <row r="421" spans="1:79" s="44" customFormat="1" ht="41.25" customHeight="1" hidden="1">
      <c r="A421" s="33"/>
      <c r="B421" s="33"/>
      <c r="C421" s="33"/>
      <c r="D421" s="33"/>
      <c r="E421" s="33"/>
      <c r="F421" s="33"/>
      <c r="G421" s="33"/>
      <c r="H421" s="33"/>
      <c r="I421" s="33"/>
      <c r="J421" s="34"/>
      <c r="K421" s="38"/>
      <c r="L421" s="38"/>
      <c r="M421" s="37"/>
      <c r="N421" s="34"/>
      <c r="O421" s="34"/>
      <c r="P421" s="36"/>
      <c r="Q421" s="36"/>
      <c r="R421" s="36"/>
      <c r="S421" s="35"/>
      <c r="T421" s="215"/>
      <c r="U421" s="215"/>
      <c r="V421" s="216"/>
      <c r="W421" s="75"/>
      <c r="X421" s="75"/>
      <c r="Y421" s="75"/>
      <c r="Z421" s="75"/>
      <c r="AA421" s="20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</row>
    <row r="422" spans="1:79" s="44" customFormat="1" ht="41.25" customHeight="1" hidden="1">
      <c r="A422" s="33"/>
      <c r="B422" s="33"/>
      <c r="C422" s="33"/>
      <c r="D422" s="33"/>
      <c r="E422" s="33"/>
      <c r="F422" s="33"/>
      <c r="G422" s="33"/>
      <c r="H422" s="33"/>
      <c r="I422" s="33"/>
      <c r="J422" s="34"/>
      <c r="K422" s="38"/>
      <c r="L422" s="38"/>
      <c r="M422" s="37"/>
      <c r="N422" s="34"/>
      <c r="O422" s="34"/>
      <c r="P422" s="36"/>
      <c r="Q422" s="36"/>
      <c r="R422" s="36"/>
      <c r="S422" s="35"/>
      <c r="T422" s="215"/>
      <c r="U422" s="215"/>
      <c r="V422" s="216"/>
      <c r="W422" s="75"/>
      <c r="X422" s="75"/>
      <c r="Y422" s="75"/>
      <c r="Z422" s="75"/>
      <c r="AA422" s="20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</row>
    <row r="423" spans="1:79" s="46" customFormat="1" ht="41.25" customHeight="1" hidden="1">
      <c r="A423" s="18"/>
      <c r="B423" s="18"/>
      <c r="C423" s="18"/>
      <c r="D423" s="18"/>
      <c r="E423" s="18"/>
      <c r="F423" s="18"/>
      <c r="G423" s="18"/>
      <c r="H423" s="18"/>
      <c r="I423" s="18"/>
      <c r="J423" s="34"/>
      <c r="K423" s="20"/>
      <c r="L423" s="20"/>
      <c r="M423" s="21"/>
      <c r="N423" s="19"/>
      <c r="O423" s="19"/>
      <c r="P423" s="23"/>
      <c r="Q423" s="23"/>
      <c r="R423" s="36"/>
      <c r="S423" s="35"/>
      <c r="T423" s="215"/>
      <c r="U423" s="215"/>
      <c r="V423" s="216"/>
      <c r="W423" s="75"/>
      <c r="X423" s="75"/>
      <c r="Y423" s="75"/>
      <c r="Z423" s="75"/>
      <c r="AA423" s="205"/>
      <c r="AB423" s="75"/>
      <c r="AC423" s="75"/>
      <c r="AD423" s="75"/>
      <c r="AE423" s="75"/>
      <c r="AF423" s="75"/>
      <c r="AG423" s="75"/>
      <c r="AH423" s="75"/>
      <c r="AI423" s="75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/>
      <c r="CA423" s="104"/>
    </row>
    <row r="424" spans="1:79" s="44" customFormat="1" ht="41.25" customHeight="1" hidden="1">
      <c r="A424" s="33"/>
      <c r="B424" s="33"/>
      <c r="C424" s="33"/>
      <c r="D424" s="33"/>
      <c r="E424" s="33"/>
      <c r="F424" s="33"/>
      <c r="G424" s="33"/>
      <c r="H424" s="33"/>
      <c r="I424" s="33"/>
      <c r="J424" s="34"/>
      <c r="K424" s="38"/>
      <c r="L424" s="38"/>
      <c r="M424" s="37"/>
      <c r="N424" s="34"/>
      <c r="O424" s="34"/>
      <c r="P424" s="36"/>
      <c r="Q424" s="36"/>
      <c r="R424" s="36"/>
      <c r="S424" s="35"/>
      <c r="T424" s="215"/>
      <c r="U424" s="215"/>
      <c r="V424" s="216"/>
      <c r="W424" s="75"/>
      <c r="X424" s="75"/>
      <c r="Y424" s="75"/>
      <c r="Z424" s="75"/>
      <c r="AA424" s="20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</row>
    <row r="425" spans="1:79" s="44" customFormat="1" ht="41.25" customHeight="1" hidden="1">
      <c r="A425" s="33"/>
      <c r="B425" s="33"/>
      <c r="C425" s="33"/>
      <c r="D425" s="33"/>
      <c r="E425" s="33"/>
      <c r="F425" s="33"/>
      <c r="G425" s="33"/>
      <c r="H425" s="33"/>
      <c r="I425" s="33"/>
      <c r="J425" s="34"/>
      <c r="K425" s="38"/>
      <c r="L425" s="38"/>
      <c r="M425" s="37"/>
      <c r="N425" s="34"/>
      <c r="O425" s="34"/>
      <c r="P425" s="36"/>
      <c r="Q425" s="36"/>
      <c r="R425" s="36"/>
      <c r="S425" s="35"/>
      <c r="T425" s="215"/>
      <c r="U425" s="215"/>
      <c r="V425" s="216"/>
      <c r="W425" s="75"/>
      <c r="X425" s="75"/>
      <c r="Y425" s="75"/>
      <c r="Z425" s="75"/>
      <c r="AA425" s="20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</row>
    <row r="426" spans="1:79" s="44" customFormat="1" ht="41.25" customHeight="1" hidden="1">
      <c r="A426" s="33"/>
      <c r="B426" s="33"/>
      <c r="C426" s="33"/>
      <c r="D426" s="33"/>
      <c r="E426" s="33"/>
      <c r="F426" s="33"/>
      <c r="G426" s="33"/>
      <c r="H426" s="33"/>
      <c r="I426" s="33"/>
      <c r="J426" s="34"/>
      <c r="K426" s="38"/>
      <c r="L426" s="38"/>
      <c r="M426" s="37"/>
      <c r="N426" s="34"/>
      <c r="O426" s="34"/>
      <c r="P426" s="36"/>
      <c r="Q426" s="36"/>
      <c r="R426" s="36"/>
      <c r="S426" s="35"/>
      <c r="T426" s="215"/>
      <c r="U426" s="215"/>
      <c r="V426" s="216"/>
      <c r="W426" s="75"/>
      <c r="X426" s="75"/>
      <c r="Y426" s="75"/>
      <c r="Z426" s="75"/>
      <c r="AA426" s="20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</row>
    <row r="427" spans="1:79" s="44" customFormat="1" ht="41.25" customHeight="1" hidden="1">
      <c r="A427" s="33"/>
      <c r="B427" s="33"/>
      <c r="C427" s="33"/>
      <c r="D427" s="33"/>
      <c r="E427" s="33"/>
      <c r="F427" s="33"/>
      <c r="G427" s="33"/>
      <c r="H427" s="33"/>
      <c r="I427" s="33"/>
      <c r="J427" s="34"/>
      <c r="K427" s="38"/>
      <c r="L427" s="38"/>
      <c r="M427" s="37"/>
      <c r="N427" s="34"/>
      <c r="O427" s="34"/>
      <c r="P427" s="36"/>
      <c r="Q427" s="36"/>
      <c r="R427" s="36"/>
      <c r="S427" s="35"/>
      <c r="T427" s="215"/>
      <c r="U427" s="215"/>
      <c r="V427" s="216"/>
      <c r="W427" s="75"/>
      <c r="X427" s="75"/>
      <c r="Y427" s="75"/>
      <c r="Z427" s="75"/>
      <c r="AA427" s="20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</row>
    <row r="428" spans="1:79" s="44" customFormat="1" ht="41.25" customHeight="1" hidden="1">
      <c r="A428" s="33"/>
      <c r="B428" s="33"/>
      <c r="C428" s="33"/>
      <c r="D428" s="33"/>
      <c r="E428" s="33"/>
      <c r="F428" s="33"/>
      <c r="G428" s="33"/>
      <c r="H428" s="33"/>
      <c r="I428" s="33"/>
      <c r="J428" s="34"/>
      <c r="K428" s="38"/>
      <c r="L428" s="38"/>
      <c r="M428" s="37"/>
      <c r="N428" s="34"/>
      <c r="O428" s="34"/>
      <c r="P428" s="36"/>
      <c r="Q428" s="36"/>
      <c r="R428" s="36"/>
      <c r="S428" s="35"/>
      <c r="T428" s="215"/>
      <c r="U428" s="215"/>
      <c r="V428" s="216"/>
      <c r="W428" s="75"/>
      <c r="X428" s="75"/>
      <c r="Y428" s="75"/>
      <c r="Z428" s="75"/>
      <c r="AA428" s="20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</row>
    <row r="429" spans="1:79" s="44" customFormat="1" ht="41.25" customHeight="1" hidden="1">
      <c r="A429" s="33"/>
      <c r="B429" s="33"/>
      <c r="C429" s="33"/>
      <c r="D429" s="33"/>
      <c r="E429" s="33"/>
      <c r="F429" s="33"/>
      <c r="G429" s="33"/>
      <c r="H429" s="33"/>
      <c r="I429" s="33"/>
      <c r="J429" s="34"/>
      <c r="K429" s="38"/>
      <c r="L429" s="38"/>
      <c r="M429" s="37"/>
      <c r="N429" s="34"/>
      <c r="O429" s="34"/>
      <c r="P429" s="36"/>
      <c r="Q429" s="36"/>
      <c r="R429" s="36"/>
      <c r="S429" s="35"/>
      <c r="T429" s="215"/>
      <c r="U429" s="215"/>
      <c r="V429" s="216"/>
      <c r="W429" s="75"/>
      <c r="X429" s="75"/>
      <c r="Y429" s="75"/>
      <c r="Z429" s="75"/>
      <c r="AA429" s="20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</row>
    <row r="430" spans="1:79" s="44" customFormat="1" ht="41.25" customHeight="1" hidden="1">
      <c r="A430" s="33"/>
      <c r="B430" s="33"/>
      <c r="C430" s="33"/>
      <c r="D430" s="33"/>
      <c r="E430" s="33"/>
      <c r="F430" s="33"/>
      <c r="G430" s="33"/>
      <c r="H430" s="33"/>
      <c r="I430" s="33"/>
      <c r="J430" s="34"/>
      <c r="K430" s="38"/>
      <c r="L430" s="38"/>
      <c r="M430" s="37"/>
      <c r="N430" s="34"/>
      <c r="O430" s="34"/>
      <c r="P430" s="36"/>
      <c r="Q430" s="36"/>
      <c r="R430" s="36"/>
      <c r="S430" s="35"/>
      <c r="T430" s="215"/>
      <c r="U430" s="215"/>
      <c r="V430" s="216"/>
      <c r="W430" s="75"/>
      <c r="X430" s="75"/>
      <c r="Y430" s="75"/>
      <c r="Z430" s="75"/>
      <c r="AA430" s="20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</row>
    <row r="431" spans="1:79" s="44" customFormat="1" ht="41.25" customHeight="1" hidden="1">
      <c r="A431" s="33"/>
      <c r="B431" s="33"/>
      <c r="C431" s="33"/>
      <c r="D431" s="33"/>
      <c r="E431" s="33"/>
      <c r="F431" s="33"/>
      <c r="G431" s="33"/>
      <c r="H431" s="33"/>
      <c r="I431" s="33"/>
      <c r="J431" s="34"/>
      <c r="K431" s="38"/>
      <c r="L431" s="38"/>
      <c r="M431" s="37"/>
      <c r="N431" s="34"/>
      <c r="O431" s="34"/>
      <c r="P431" s="36"/>
      <c r="Q431" s="36"/>
      <c r="R431" s="36"/>
      <c r="S431" s="35"/>
      <c r="T431" s="215"/>
      <c r="U431" s="215"/>
      <c r="V431" s="216"/>
      <c r="W431" s="75"/>
      <c r="X431" s="75"/>
      <c r="Y431" s="75"/>
      <c r="Z431" s="75"/>
      <c r="AA431" s="20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</row>
    <row r="432" spans="1:79" s="44" customFormat="1" ht="41.25" customHeight="1" hidden="1">
      <c r="A432" s="33"/>
      <c r="B432" s="33"/>
      <c r="C432" s="33"/>
      <c r="D432" s="33"/>
      <c r="E432" s="33"/>
      <c r="F432" s="33"/>
      <c r="G432" s="33"/>
      <c r="H432" s="33"/>
      <c r="I432" s="33"/>
      <c r="J432" s="34"/>
      <c r="K432" s="38"/>
      <c r="L432" s="38"/>
      <c r="M432" s="37"/>
      <c r="N432" s="34"/>
      <c r="O432" s="34"/>
      <c r="P432" s="36"/>
      <c r="Q432" s="36"/>
      <c r="R432" s="36"/>
      <c r="S432" s="35"/>
      <c r="T432" s="215"/>
      <c r="U432" s="215"/>
      <c r="V432" s="216"/>
      <c r="W432" s="75"/>
      <c r="X432" s="75"/>
      <c r="Y432" s="75"/>
      <c r="Z432" s="75"/>
      <c r="AA432" s="20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</row>
    <row r="433" spans="1:79" s="44" customFormat="1" ht="41.25" customHeight="1" hidden="1">
      <c r="A433" s="33"/>
      <c r="B433" s="33"/>
      <c r="C433" s="33"/>
      <c r="D433" s="33"/>
      <c r="E433" s="33"/>
      <c r="F433" s="33"/>
      <c r="G433" s="33"/>
      <c r="H433" s="33"/>
      <c r="I433" s="33"/>
      <c r="J433" s="34"/>
      <c r="K433" s="38"/>
      <c r="L433" s="38"/>
      <c r="M433" s="37"/>
      <c r="N433" s="34"/>
      <c r="O433" s="34"/>
      <c r="P433" s="36"/>
      <c r="Q433" s="36"/>
      <c r="R433" s="36"/>
      <c r="S433" s="35"/>
      <c r="T433" s="215"/>
      <c r="U433" s="215"/>
      <c r="V433" s="216"/>
      <c r="W433" s="75"/>
      <c r="X433" s="75"/>
      <c r="Y433" s="75"/>
      <c r="Z433" s="75"/>
      <c r="AA433" s="20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</row>
    <row r="434" spans="1:79" s="44" customFormat="1" ht="41.25" customHeight="1" hidden="1">
      <c r="A434" s="33"/>
      <c r="B434" s="33"/>
      <c r="C434" s="33"/>
      <c r="D434" s="33"/>
      <c r="E434" s="33"/>
      <c r="F434" s="33"/>
      <c r="G434" s="33"/>
      <c r="H434" s="33"/>
      <c r="I434" s="33"/>
      <c r="J434" s="34"/>
      <c r="K434" s="38"/>
      <c r="L434" s="38"/>
      <c r="M434" s="37"/>
      <c r="N434" s="34"/>
      <c r="O434" s="34"/>
      <c r="P434" s="36"/>
      <c r="Q434" s="36"/>
      <c r="R434" s="36"/>
      <c r="S434" s="35"/>
      <c r="T434" s="215"/>
      <c r="U434" s="215"/>
      <c r="V434" s="216"/>
      <c r="W434" s="75"/>
      <c r="X434" s="75"/>
      <c r="Y434" s="75"/>
      <c r="Z434" s="75"/>
      <c r="AA434" s="20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</row>
    <row r="435" spans="1:79" s="44" customFormat="1" ht="41.25" customHeight="1" hidden="1">
      <c r="A435" s="33"/>
      <c r="B435" s="33"/>
      <c r="C435" s="33"/>
      <c r="D435" s="33"/>
      <c r="E435" s="33"/>
      <c r="F435" s="33"/>
      <c r="G435" s="33"/>
      <c r="H435" s="33"/>
      <c r="I435" s="33"/>
      <c r="J435" s="34"/>
      <c r="K435" s="38"/>
      <c r="L435" s="38"/>
      <c r="M435" s="37"/>
      <c r="N435" s="34"/>
      <c r="O435" s="34"/>
      <c r="P435" s="36"/>
      <c r="Q435" s="36"/>
      <c r="R435" s="36"/>
      <c r="S435" s="35"/>
      <c r="T435" s="215"/>
      <c r="U435" s="215"/>
      <c r="V435" s="216"/>
      <c r="W435" s="75"/>
      <c r="X435" s="75"/>
      <c r="Y435" s="75"/>
      <c r="Z435" s="75"/>
      <c r="AA435" s="20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</row>
    <row r="436" spans="1:79" s="44" customFormat="1" ht="41.25" customHeight="1" hidden="1">
      <c r="A436" s="33"/>
      <c r="B436" s="33"/>
      <c r="C436" s="33"/>
      <c r="D436" s="33"/>
      <c r="E436" s="33"/>
      <c r="F436" s="33"/>
      <c r="G436" s="33"/>
      <c r="H436" s="33"/>
      <c r="I436" s="33"/>
      <c r="J436" s="34"/>
      <c r="K436" s="38"/>
      <c r="L436" s="38"/>
      <c r="M436" s="37"/>
      <c r="N436" s="34"/>
      <c r="O436" s="34"/>
      <c r="P436" s="36"/>
      <c r="Q436" s="36"/>
      <c r="R436" s="36"/>
      <c r="S436" s="35"/>
      <c r="T436" s="215"/>
      <c r="U436" s="215"/>
      <c r="V436" s="216"/>
      <c r="W436" s="75"/>
      <c r="X436" s="75"/>
      <c r="Y436" s="75"/>
      <c r="Z436" s="75"/>
      <c r="AA436" s="20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</row>
    <row r="437" spans="1:79" s="44" customFormat="1" ht="41.25" customHeight="1" hidden="1">
      <c r="A437" s="33"/>
      <c r="B437" s="33"/>
      <c r="C437" s="33"/>
      <c r="D437" s="33"/>
      <c r="E437" s="33"/>
      <c r="F437" s="33"/>
      <c r="G437" s="33"/>
      <c r="H437" s="33"/>
      <c r="I437" s="33"/>
      <c r="J437" s="34"/>
      <c r="K437" s="38"/>
      <c r="L437" s="38"/>
      <c r="M437" s="37"/>
      <c r="N437" s="34"/>
      <c r="O437" s="34"/>
      <c r="P437" s="36"/>
      <c r="Q437" s="36"/>
      <c r="R437" s="36"/>
      <c r="S437" s="35"/>
      <c r="T437" s="215"/>
      <c r="U437" s="215"/>
      <c r="V437" s="216"/>
      <c r="W437" s="75"/>
      <c r="X437" s="75"/>
      <c r="Y437" s="75"/>
      <c r="Z437" s="75"/>
      <c r="AA437" s="20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</row>
    <row r="438" spans="1:79" s="44" customFormat="1" ht="41.25" customHeight="1" hidden="1">
      <c r="A438" s="33"/>
      <c r="B438" s="33"/>
      <c r="C438" s="33"/>
      <c r="D438" s="33"/>
      <c r="E438" s="33"/>
      <c r="F438" s="33"/>
      <c r="G438" s="33"/>
      <c r="H438" s="33"/>
      <c r="I438" s="33"/>
      <c r="J438" s="34"/>
      <c r="K438" s="38"/>
      <c r="L438" s="38"/>
      <c r="M438" s="37"/>
      <c r="N438" s="34"/>
      <c r="O438" s="34"/>
      <c r="P438" s="36"/>
      <c r="Q438" s="36"/>
      <c r="R438" s="36"/>
      <c r="S438" s="35"/>
      <c r="T438" s="215"/>
      <c r="U438" s="215"/>
      <c r="V438" s="216"/>
      <c r="W438" s="75"/>
      <c r="X438" s="75"/>
      <c r="Y438" s="75"/>
      <c r="Z438" s="75"/>
      <c r="AA438" s="20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</row>
    <row r="439" spans="1:79" s="44" customFormat="1" ht="41.25" customHeight="1" hidden="1">
      <c r="A439" s="33"/>
      <c r="B439" s="33"/>
      <c r="C439" s="33"/>
      <c r="D439" s="33"/>
      <c r="E439" s="33"/>
      <c r="F439" s="33"/>
      <c r="G439" s="33"/>
      <c r="H439" s="33"/>
      <c r="I439" s="33"/>
      <c r="J439" s="34"/>
      <c r="K439" s="38"/>
      <c r="L439" s="38"/>
      <c r="M439" s="37"/>
      <c r="N439" s="34"/>
      <c r="O439" s="34"/>
      <c r="P439" s="36"/>
      <c r="Q439" s="36"/>
      <c r="R439" s="36"/>
      <c r="S439" s="35"/>
      <c r="T439" s="215"/>
      <c r="U439" s="215"/>
      <c r="V439" s="216"/>
      <c r="W439" s="75"/>
      <c r="X439" s="75"/>
      <c r="Y439" s="75"/>
      <c r="Z439" s="75"/>
      <c r="AA439" s="20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</row>
    <row r="440" spans="1:79" s="44" customFormat="1" ht="41.25" customHeight="1" hidden="1">
      <c r="A440" s="33"/>
      <c r="B440" s="33"/>
      <c r="C440" s="33"/>
      <c r="D440" s="33"/>
      <c r="E440" s="33"/>
      <c r="F440" s="33"/>
      <c r="G440" s="33"/>
      <c r="H440" s="33"/>
      <c r="I440" s="33"/>
      <c r="J440" s="34"/>
      <c r="K440" s="38"/>
      <c r="L440" s="38"/>
      <c r="M440" s="37"/>
      <c r="N440" s="34"/>
      <c r="O440" s="34"/>
      <c r="P440" s="36"/>
      <c r="Q440" s="36"/>
      <c r="R440" s="36"/>
      <c r="S440" s="35"/>
      <c r="T440" s="215"/>
      <c r="U440" s="215"/>
      <c r="V440" s="216"/>
      <c r="W440" s="75"/>
      <c r="X440" s="75"/>
      <c r="Y440" s="75"/>
      <c r="Z440" s="75"/>
      <c r="AA440" s="20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</row>
    <row r="441" spans="1:79" s="44" customFormat="1" ht="41.25" customHeight="1" hidden="1">
      <c r="A441" s="33"/>
      <c r="B441" s="33"/>
      <c r="C441" s="33"/>
      <c r="D441" s="33"/>
      <c r="E441" s="33"/>
      <c r="F441" s="33"/>
      <c r="G441" s="33"/>
      <c r="H441" s="33"/>
      <c r="I441" s="33"/>
      <c r="J441" s="34"/>
      <c r="K441" s="38"/>
      <c r="L441" s="38"/>
      <c r="M441" s="37"/>
      <c r="N441" s="34"/>
      <c r="O441" s="34"/>
      <c r="P441" s="36"/>
      <c r="Q441" s="36"/>
      <c r="R441" s="36"/>
      <c r="S441" s="35"/>
      <c r="T441" s="215"/>
      <c r="U441" s="215"/>
      <c r="V441" s="216"/>
      <c r="W441" s="75"/>
      <c r="X441" s="75"/>
      <c r="Y441" s="75"/>
      <c r="Z441" s="75"/>
      <c r="AA441" s="20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</row>
    <row r="442" spans="1:79" s="44" customFormat="1" ht="41.25" customHeight="1" hidden="1">
      <c r="A442" s="33"/>
      <c r="B442" s="33"/>
      <c r="C442" s="33"/>
      <c r="D442" s="33"/>
      <c r="E442" s="33"/>
      <c r="F442" s="33"/>
      <c r="G442" s="33"/>
      <c r="H442" s="33"/>
      <c r="I442" s="33"/>
      <c r="J442" s="34"/>
      <c r="K442" s="38"/>
      <c r="L442" s="38"/>
      <c r="M442" s="37"/>
      <c r="N442" s="34"/>
      <c r="O442" s="34"/>
      <c r="P442" s="36"/>
      <c r="Q442" s="36"/>
      <c r="R442" s="36"/>
      <c r="S442" s="35"/>
      <c r="T442" s="215"/>
      <c r="U442" s="215"/>
      <c r="V442" s="216"/>
      <c r="W442" s="75"/>
      <c r="X442" s="75"/>
      <c r="Y442" s="75"/>
      <c r="Z442" s="75"/>
      <c r="AA442" s="20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</row>
    <row r="443" spans="1:79" s="44" customFormat="1" ht="41.25" customHeight="1" hidden="1">
      <c r="A443" s="33"/>
      <c r="B443" s="33"/>
      <c r="C443" s="33"/>
      <c r="D443" s="33"/>
      <c r="E443" s="33"/>
      <c r="F443" s="33"/>
      <c r="G443" s="33"/>
      <c r="H443" s="33"/>
      <c r="I443" s="33"/>
      <c r="J443" s="34"/>
      <c r="K443" s="38"/>
      <c r="L443" s="38"/>
      <c r="M443" s="37"/>
      <c r="N443" s="34"/>
      <c r="O443" s="34"/>
      <c r="P443" s="36"/>
      <c r="Q443" s="36"/>
      <c r="R443" s="36"/>
      <c r="S443" s="35"/>
      <c r="T443" s="215"/>
      <c r="U443" s="215"/>
      <c r="V443" s="216"/>
      <c r="W443" s="75"/>
      <c r="X443" s="75"/>
      <c r="Y443" s="75"/>
      <c r="Z443" s="75"/>
      <c r="AA443" s="20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</row>
    <row r="444" spans="1:79" s="44" customFormat="1" ht="41.25" customHeight="1" hidden="1">
      <c r="A444" s="33"/>
      <c r="B444" s="33"/>
      <c r="C444" s="33"/>
      <c r="D444" s="33"/>
      <c r="E444" s="33"/>
      <c r="F444" s="33"/>
      <c r="G444" s="33"/>
      <c r="H444" s="33"/>
      <c r="I444" s="33"/>
      <c r="J444" s="34"/>
      <c r="K444" s="38"/>
      <c r="L444" s="38"/>
      <c r="M444" s="37"/>
      <c r="N444" s="34"/>
      <c r="O444" s="34"/>
      <c r="P444" s="36"/>
      <c r="Q444" s="36"/>
      <c r="R444" s="36"/>
      <c r="S444" s="35"/>
      <c r="T444" s="215"/>
      <c r="U444" s="215"/>
      <c r="V444" s="216"/>
      <c r="W444" s="75"/>
      <c r="X444" s="75"/>
      <c r="Y444" s="75"/>
      <c r="Z444" s="75"/>
      <c r="AA444" s="20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</row>
    <row r="445" spans="1:79" s="44" customFormat="1" ht="41.25" customHeight="1" hidden="1">
      <c r="A445" s="33"/>
      <c r="B445" s="33"/>
      <c r="C445" s="33"/>
      <c r="D445" s="33"/>
      <c r="E445" s="33"/>
      <c r="F445" s="33"/>
      <c r="G445" s="33"/>
      <c r="H445" s="33"/>
      <c r="I445" s="33"/>
      <c r="J445" s="34"/>
      <c r="K445" s="38"/>
      <c r="L445" s="38"/>
      <c r="M445" s="37"/>
      <c r="N445" s="34"/>
      <c r="O445" s="34"/>
      <c r="P445" s="36"/>
      <c r="Q445" s="36"/>
      <c r="R445" s="36"/>
      <c r="S445" s="35"/>
      <c r="T445" s="215"/>
      <c r="U445" s="215"/>
      <c r="V445" s="216"/>
      <c r="W445" s="75"/>
      <c r="X445" s="75"/>
      <c r="Y445" s="75"/>
      <c r="Z445" s="75"/>
      <c r="AA445" s="20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</row>
    <row r="446" spans="1:79" s="44" customFormat="1" ht="41.25" customHeight="1" hidden="1">
      <c r="A446" s="33"/>
      <c r="B446" s="33"/>
      <c r="C446" s="33"/>
      <c r="D446" s="33"/>
      <c r="E446" s="33"/>
      <c r="F446" s="33"/>
      <c r="G446" s="33"/>
      <c r="H446" s="33"/>
      <c r="I446" s="33"/>
      <c r="J446" s="34"/>
      <c r="K446" s="38"/>
      <c r="L446" s="38"/>
      <c r="M446" s="37"/>
      <c r="N446" s="34"/>
      <c r="O446" s="34"/>
      <c r="P446" s="36"/>
      <c r="Q446" s="36"/>
      <c r="R446" s="36"/>
      <c r="S446" s="35"/>
      <c r="T446" s="215"/>
      <c r="U446" s="215"/>
      <c r="V446" s="216"/>
      <c r="W446" s="75"/>
      <c r="X446" s="75"/>
      <c r="Y446" s="75"/>
      <c r="Z446" s="75"/>
      <c r="AA446" s="20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</row>
    <row r="447" spans="1:79" s="44" customFormat="1" ht="41.25" customHeight="1" hidden="1">
      <c r="A447" s="33"/>
      <c r="B447" s="33"/>
      <c r="C447" s="33"/>
      <c r="D447" s="33"/>
      <c r="E447" s="33"/>
      <c r="F447" s="33"/>
      <c r="G447" s="33"/>
      <c r="H447" s="33"/>
      <c r="I447" s="33"/>
      <c r="J447" s="34"/>
      <c r="K447" s="38"/>
      <c r="L447" s="38"/>
      <c r="M447" s="37"/>
      <c r="N447" s="34"/>
      <c r="O447" s="34"/>
      <c r="P447" s="36"/>
      <c r="Q447" s="36"/>
      <c r="R447" s="36"/>
      <c r="S447" s="35"/>
      <c r="T447" s="215"/>
      <c r="U447" s="215"/>
      <c r="V447" s="216"/>
      <c r="W447" s="75"/>
      <c r="X447" s="75"/>
      <c r="Y447" s="75"/>
      <c r="Z447" s="75"/>
      <c r="AA447" s="20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</row>
    <row r="448" spans="1:79" s="44" customFormat="1" ht="19.5" customHeight="1" hidden="1">
      <c r="A448" s="42"/>
      <c r="B448" s="33"/>
      <c r="C448" s="33"/>
      <c r="D448" s="33"/>
      <c r="E448" s="33"/>
      <c r="F448" s="33"/>
      <c r="G448" s="33"/>
      <c r="H448" s="33"/>
      <c r="I448" s="33"/>
      <c r="J448" s="34"/>
      <c r="K448" s="20"/>
      <c r="L448" s="20"/>
      <c r="M448" s="21"/>
      <c r="N448" s="19"/>
      <c r="O448" s="19"/>
      <c r="P448" s="23"/>
      <c r="Q448" s="23"/>
      <c r="R448" s="36"/>
      <c r="S448" s="35"/>
      <c r="T448" s="215"/>
      <c r="U448" s="215"/>
      <c r="V448" s="216"/>
      <c r="W448" s="75"/>
      <c r="X448" s="75"/>
      <c r="Y448" s="75"/>
      <c r="Z448" s="75"/>
      <c r="AA448" s="20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</row>
    <row r="449" spans="1:79" s="44" customFormat="1" ht="15" customHeight="1" hidden="1">
      <c r="A449" s="33"/>
      <c r="B449" s="33"/>
      <c r="C449" s="33"/>
      <c r="D449" s="33"/>
      <c r="E449" s="33"/>
      <c r="F449" s="33"/>
      <c r="G449" s="33"/>
      <c r="H449" s="33"/>
      <c r="I449" s="33"/>
      <c r="J449" s="34"/>
      <c r="K449" s="38"/>
      <c r="L449" s="38"/>
      <c r="M449" s="37"/>
      <c r="N449" s="34"/>
      <c r="O449" s="34"/>
      <c r="P449" s="36"/>
      <c r="Q449" s="36"/>
      <c r="R449" s="36"/>
      <c r="S449" s="35"/>
      <c r="T449" s="215"/>
      <c r="U449" s="215"/>
      <c r="V449" s="216"/>
      <c r="W449" s="75"/>
      <c r="X449" s="75"/>
      <c r="Y449" s="75"/>
      <c r="Z449" s="75"/>
      <c r="AA449" s="20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</row>
    <row r="450" spans="1:79" s="46" customFormat="1" ht="41.25" customHeight="1">
      <c r="A450" s="244" t="s">
        <v>107</v>
      </c>
      <c r="B450" s="244"/>
      <c r="C450" s="244"/>
      <c r="D450" s="244"/>
      <c r="E450" s="244"/>
      <c r="F450" s="244"/>
      <c r="G450" s="244"/>
      <c r="H450" s="244"/>
      <c r="I450" s="244"/>
      <c r="J450" s="244"/>
      <c r="K450" s="244"/>
      <c r="L450" s="244"/>
      <c r="M450" s="244"/>
      <c r="N450" s="244"/>
      <c r="O450" s="153" t="s">
        <v>106</v>
      </c>
      <c r="P450" s="17" t="e">
        <f>P196+P125+P111+P81+P25+P157+P182+P188+P73+P152</f>
        <v>#REF!</v>
      </c>
      <c r="Q450" s="23"/>
      <c r="R450" s="36"/>
      <c r="S450" s="86"/>
      <c r="T450" s="228">
        <f>T188+T182+T157+T154+T125+T111+T81+T73+T25</f>
        <v>69193.40000000001</v>
      </c>
      <c r="U450" s="228">
        <f>U188+U182+U157+U154+U125+U111+U81+U73+U25</f>
        <v>38487.7</v>
      </c>
      <c r="V450" s="228">
        <f>V188+V182+V157+V154+V125+V111+V81+V73+V25</f>
        <v>43113.4</v>
      </c>
      <c r="W450" s="75"/>
      <c r="X450" s="75"/>
      <c r="Y450" s="75"/>
      <c r="Z450" s="75"/>
      <c r="AA450" s="211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6"/>
      <c r="AN450" s="104"/>
      <c r="AO450" s="104"/>
      <c r="AP450" s="104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  <c r="BT450" s="104"/>
      <c r="BU450" s="104"/>
      <c r="BV450" s="104"/>
      <c r="BW450" s="104"/>
      <c r="BX450" s="104"/>
      <c r="BY450" s="104"/>
      <c r="BZ450" s="104"/>
      <c r="CA450" s="104"/>
    </row>
    <row r="451" spans="1:79" s="44" customFormat="1" ht="0.75" customHeight="1" hidden="1">
      <c r="A451" s="124"/>
      <c r="B451" s="125">
        <v>11</v>
      </c>
      <c r="C451" s="125">
        <v>0</v>
      </c>
      <c r="D451" s="43"/>
      <c r="E451" s="43"/>
      <c r="F451" s="43"/>
      <c r="G451" s="43"/>
      <c r="H451" s="43"/>
      <c r="I451" s="43"/>
      <c r="P451" s="45"/>
      <c r="Q451" s="45"/>
      <c r="R451" s="45"/>
      <c r="T451" s="82"/>
      <c r="U451" s="82"/>
      <c r="V451" s="82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</row>
    <row r="452" spans="1:79" s="44" customFormat="1" ht="12.75" hidden="1">
      <c r="A452" s="42"/>
      <c r="B452" s="50">
        <v>11</v>
      </c>
      <c r="C452" s="50">
        <v>4</v>
      </c>
      <c r="D452" s="43"/>
      <c r="E452" s="43"/>
      <c r="F452" s="43"/>
      <c r="G452" s="43"/>
      <c r="H452" s="43"/>
      <c r="I452" s="43"/>
      <c r="T452" s="82"/>
      <c r="U452" s="82"/>
      <c r="V452" s="82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</row>
    <row r="453" spans="1:79" s="44" customFormat="1" ht="12.75" hidden="1">
      <c r="A453" s="43"/>
      <c r="B453" s="43"/>
      <c r="C453" s="43"/>
      <c r="D453" s="43"/>
      <c r="E453" s="43"/>
      <c r="F453" s="43"/>
      <c r="G453" s="43"/>
      <c r="H453" s="43"/>
      <c r="I453" s="43"/>
      <c r="P453" s="45"/>
      <c r="Q453" s="51"/>
      <c r="T453" s="82"/>
      <c r="U453" s="82"/>
      <c r="V453" s="82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</row>
    <row r="454" spans="1:79" s="44" customFormat="1" ht="13.5" hidden="1" thickBot="1">
      <c r="A454" s="52"/>
      <c r="B454" s="53"/>
      <c r="C454" s="53"/>
      <c r="D454" s="53"/>
      <c r="E454" s="53"/>
      <c r="F454" s="53"/>
      <c r="G454" s="53"/>
      <c r="H454" s="53"/>
      <c r="I454" s="53"/>
      <c r="J454" s="54"/>
      <c r="K454" s="54"/>
      <c r="L454" s="54"/>
      <c r="M454" s="54"/>
      <c r="N454" s="54"/>
      <c r="O454" s="54"/>
      <c r="P454" s="55"/>
      <c r="Q454" s="54"/>
      <c r="R454" s="54"/>
      <c r="S454" s="54"/>
      <c r="T454" s="83"/>
      <c r="U454" s="83"/>
      <c r="V454" s="83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</row>
    <row r="455" spans="1:79" s="44" customFormat="1" ht="13.5" hidden="1" thickBot="1">
      <c r="A455" s="52"/>
      <c r="B455" s="53"/>
      <c r="C455" s="53"/>
      <c r="D455" s="53"/>
      <c r="E455" s="53"/>
      <c r="F455" s="53"/>
      <c r="G455" s="53"/>
      <c r="H455" s="53"/>
      <c r="I455" s="53"/>
      <c r="J455" s="54"/>
      <c r="K455" s="54"/>
      <c r="L455" s="54"/>
      <c r="M455" s="54"/>
      <c r="N455" s="54"/>
      <c r="O455" s="54"/>
      <c r="P455" s="55"/>
      <c r="Q455" s="54"/>
      <c r="R455" s="54"/>
      <c r="S455" s="54"/>
      <c r="T455" s="83"/>
      <c r="U455" s="83"/>
      <c r="V455" s="83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</row>
    <row r="456" spans="1:79" s="44" customFormat="1" ht="13.5" hidden="1" thickBot="1">
      <c r="A456" s="56"/>
      <c r="B456" s="53"/>
      <c r="C456" s="53"/>
      <c r="D456" s="53"/>
      <c r="E456" s="53"/>
      <c r="F456" s="53"/>
      <c r="G456" s="53"/>
      <c r="H456" s="53"/>
      <c r="I456" s="53"/>
      <c r="J456" s="54"/>
      <c r="K456" s="54"/>
      <c r="L456" s="54"/>
      <c r="M456" s="54"/>
      <c r="N456" s="54"/>
      <c r="O456" s="54"/>
      <c r="P456" s="57"/>
      <c r="Q456" s="57"/>
      <c r="R456" s="54"/>
      <c r="S456" s="54"/>
      <c r="T456" s="83"/>
      <c r="U456" s="83"/>
      <c r="V456" s="83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</row>
    <row r="457" spans="1:79" s="44" customFormat="1" ht="14.25" hidden="1" thickBot="1">
      <c r="A457" s="58"/>
      <c r="B457" s="53"/>
      <c r="C457" s="53"/>
      <c r="D457" s="53"/>
      <c r="E457" s="53"/>
      <c r="F457" s="53"/>
      <c r="G457" s="53"/>
      <c r="H457" s="53"/>
      <c r="I457" s="53"/>
      <c r="J457" s="54"/>
      <c r="K457" s="54"/>
      <c r="L457" s="54"/>
      <c r="M457" s="54"/>
      <c r="N457" s="59"/>
      <c r="O457" s="54"/>
      <c r="P457" s="60"/>
      <c r="Q457" s="54"/>
      <c r="R457" s="54"/>
      <c r="S457" s="54"/>
      <c r="T457" s="84"/>
      <c r="U457" s="84"/>
      <c r="V457" s="84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</row>
    <row r="458" spans="1:79" s="44" customFormat="1" ht="13.5" hidden="1" thickBot="1">
      <c r="A458" s="58"/>
      <c r="B458" s="53"/>
      <c r="C458" s="53"/>
      <c r="D458" s="53"/>
      <c r="E458" s="53"/>
      <c r="F458" s="53"/>
      <c r="G458" s="53"/>
      <c r="H458" s="53"/>
      <c r="I458" s="53"/>
      <c r="J458" s="54"/>
      <c r="K458" s="54"/>
      <c r="L458" s="54"/>
      <c r="M458" s="54"/>
      <c r="N458" s="54"/>
      <c r="O458" s="54"/>
      <c r="P458" s="55"/>
      <c r="Q458" s="54"/>
      <c r="R458" s="54"/>
      <c r="S458" s="54"/>
      <c r="T458" s="83"/>
      <c r="U458" s="83"/>
      <c r="V458" s="83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</row>
    <row r="459" spans="1:79" s="44" customFormat="1" ht="12.75" hidden="1">
      <c r="A459" s="61"/>
      <c r="B459" s="43"/>
      <c r="C459" s="43"/>
      <c r="D459" s="43"/>
      <c r="E459" s="43"/>
      <c r="F459" s="43"/>
      <c r="G459" s="43"/>
      <c r="H459" s="43"/>
      <c r="I459" s="43"/>
      <c r="M459" s="45"/>
      <c r="P459" s="45"/>
      <c r="T459" s="82"/>
      <c r="U459" s="82"/>
      <c r="V459" s="82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</row>
    <row r="460" spans="1:79" s="44" customFormat="1" ht="12.75" hidden="1">
      <c r="A460" s="62"/>
      <c r="B460" s="43"/>
      <c r="C460" s="43"/>
      <c r="D460" s="43"/>
      <c r="E460" s="43"/>
      <c r="F460" s="43"/>
      <c r="G460" s="43"/>
      <c r="H460" s="43"/>
      <c r="I460" s="43"/>
      <c r="T460" s="82"/>
      <c r="U460" s="82"/>
      <c r="V460" s="82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</row>
    <row r="461" spans="1:79" s="44" customFormat="1" ht="21" customHeight="1" hidden="1">
      <c r="A461" s="61"/>
      <c r="B461" s="43"/>
      <c r="C461" s="43"/>
      <c r="D461" s="43"/>
      <c r="E461" s="43"/>
      <c r="F461" s="43"/>
      <c r="G461" s="43"/>
      <c r="H461" s="43"/>
      <c r="I461" s="43"/>
      <c r="M461" s="45"/>
      <c r="P461" s="63"/>
      <c r="T461" s="82"/>
      <c r="U461" s="82"/>
      <c r="V461" s="82"/>
      <c r="W461" s="75"/>
      <c r="X461" s="75"/>
      <c r="Y461" s="75"/>
      <c r="Z461" s="75"/>
      <c r="AA461" s="75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80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</row>
    <row r="462" spans="1:79" s="44" customFormat="1" ht="22.5" customHeight="1" hidden="1">
      <c r="A462" s="61"/>
      <c r="B462" s="43"/>
      <c r="C462" s="43"/>
      <c r="D462" s="43"/>
      <c r="E462" s="43"/>
      <c r="F462" s="43"/>
      <c r="G462" s="43"/>
      <c r="H462" s="43"/>
      <c r="I462" s="43"/>
      <c r="P462" s="45"/>
      <c r="T462" s="82">
        <f>T193+T194</f>
        <v>466</v>
      </c>
      <c r="U462" s="82">
        <f>U193+U194</f>
        <v>471</v>
      </c>
      <c r="V462" s="82">
        <f>V193+V194</f>
        <v>456</v>
      </c>
      <c r="W462" s="75"/>
      <c r="X462" s="75"/>
      <c r="Y462" s="75"/>
      <c r="Z462" s="75"/>
      <c r="AA462" s="75"/>
      <c r="AB462" s="80"/>
      <c r="AC462" s="80"/>
      <c r="AD462" s="80"/>
      <c r="AE462" s="80"/>
      <c r="AF462" s="80"/>
      <c r="AG462" s="80"/>
      <c r="AH462" s="80"/>
      <c r="AI462" s="80"/>
      <c r="AJ462" s="76"/>
      <c r="AK462" s="80"/>
      <c r="AL462" s="80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</row>
    <row r="463" spans="1:79" s="44" customFormat="1" ht="18.75" customHeight="1" hidden="1">
      <c r="A463" s="61"/>
      <c r="B463" s="43"/>
      <c r="C463" s="43"/>
      <c r="D463" s="43"/>
      <c r="E463" s="43"/>
      <c r="F463" s="43"/>
      <c r="G463" s="43"/>
      <c r="H463" s="43"/>
      <c r="I463" s="43"/>
      <c r="T463" s="82"/>
      <c r="U463" s="82"/>
      <c r="V463" s="82"/>
      <c r="W463" s="75"/>
      <c r="X463" s="75"/>
      <c r="Y463" s="75"/>
      <c r="Z463" s="75"/>
      <c r="AA463" s="75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</row>
    <row r="464" spans="1:79" s="44" customFormat="1" ht="3" customHeight="1" hidden="1">
      <c r="A464" s="64"/>
      <c r="B464" s="43"/>
      <c r="C464" s="43"/>
      <c r="D464" s="43"/>
      <c r="E464" s="43"/>
      <c r="F464" s="43"/>
      <c r="G464" s="43"/>
      <c r="H464" s="43"/>
      <c r="I464" s="43"/>
      <c r="P464" s="63"/>
      <c r="T464" s="82"/>
      <c r="U464" s="82"/>
      <c r="V464" s="82"/>
      <c r="W464" s="75"/>
      <c r="X464" s="75"/>
      <c r="Y464" s="75"/>
      <c r="Z464" s="75"/>
      <c r="AA464" s="75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</row>
    <row r="465" spans="1:79" s="44" customFormat="1" ht="18.75" customHeight="1" hidden="1">
      <c r="A465" s="64"/>
      <c r="B465" s="43"/>
      <c r="C465" s="43"/>
      <c r="D465" s="43"/>
      <c r="E465" s="43"/>
      <c r="F465" s="43"/>
      <c r="G465" s="43"/>
      <c r="H465" s="43"/>
      <c r="I465" s="43"/>
      <c r="T465" s="82"/>
      <c r="U465" s="82"/>
      <c r="V465" s="82"/>
      <c r="W465" s="75"/>
      <c r="X465" s="75"/>
      <c r="Y465" s="75"/>
      <c r="Z465" s="75"/>
      <c r="AA465" s="75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</row>
    <row r="466" spans="1:79" s="44" customFormat="1" ht="18.75" customHeight="1" hidden="1">
      <c r="A466" s="64"/>
      <c r="B466" s="43"/>
      <c r="C466" s="43"/>
      <c r="D466" s="43"/>
      <c r="E466" s="43"/>
      <c r="F466" s="43"/>
      <c r="G466" s="43"/>
      <c r="H466" s="43"/>
      <c r="I466" s="43"/>
      <c r="P466" s="63"/>
      <c r="T466" s="82">
        <f>T450-31076600</f>
        <v>-31007406.6</v>
      </c>
      <c r="U466" s="82">
        <f>U450-31076600</f>
        <v>-31038112.3</v>
      </c>
      <c r="V466" s="82">
        <f>V450-31076600</f>
        <v>-31033486.6</v>
      </c>
      <c r="W466" s="75"/>
      <c r="X466" s="75"/>
      <c r="Y466" s="75"/>
      <c r="Z466" s="75"/>
      <c r="AA466" s="75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</row>
    <row r="467" spans="1:79" s="44" customFormat="1" ht="9.75" customHeight="1" hidden="1">
      <c r="A467" s="64"/>
      <c r="B467" s="43"/>
      <c r="C467" s="43"/>
      <c r="D467" s="43"/>
      <c r="E467" s="43"/>
      <c r="F467" s="43"/>
      <c r="G467" s="43"/>
      <c r="H467" s="43"/>
      <c r="I467" s="43"/>
      <c r="T467" s="82">
        <f>T194-T466</f>
        <v>31007857.6</v>
      </c>
      <c r="U467" s="82">
        <f>U194-U466</f>
        <v>31038568.3</v>
      </c>
      <c r="V467" s="82">
        <f>V194-V466</f>
        <v>31033942.6</v>
      </c>
      <c r="W467" s="75"/>
      <c r="X467" s="75"/>
      <c r="Y467" s="75"/>
      <c r="Z467" s="75"/>
      <c r="AA467" s="75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</row>
    <row r="468" spans="1:79" s="44" customFormat="1" ht="12.75" hidden="1">
      <c r="A468" s="64"/>
      <c r="B468" s="43"/>
      <c r="C468" s="43"/>
      <c r="D468" s="43"/>
      <c r="E468" s="43"/>
      <c r="F468" s="43"/>
      <c r="G468" s="43"/>
      <c r="H468" s="43"/>
      <c r="I468" s="43"/>
      <c r="T468" s="82"/>
      <c r="U468" s="82"/>
      <c r="V468" s="82"/>
      <c r="W468" s="75"/>
      <c r="X468" s="75"/>
      <c r="Y468" s="75"/>
      <c r="Z468" s="75"/>
      <c r="AA468" s="75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</row>
    <row r="469" spans="1:79" s="44" customFormat="1" ht="12.75" hidden="1">
      <c r="A469" s="64"/>
      <c r="B469" s="43"/>
      <c r="C469" s="43"/>
      <c r="D469" s="43"/>
      <c r="E469" s="43"/>
      <c r="F469" s="43"/>
      <c r="G469" s="43"/>
      <c r="H469" s="43"/>
      <c r="I469" s="43"/>
      <c r="P469" s="45"/>
      <c r="T469" s="82"/>
      <c r="U469" s="82"/>
      <c r="V469" s="82"/>
      <c r="W469" s="75"/>
      <c r="X469" s="75"/>
      <c r="Y469" s="75"/>
      <c r="Z469" s="75"/>
      <c r="AA469" s="75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</row>
    <row r="470" spans="2:79" s="44" customFormat="1" ht="12.75" hidden="1">
      <c r="B470" s="43"/>
      <c r="C470" s="43"/>
      <c r="D470" s="43"/>
      <c r="E470" s="43"/>
      <c r="F470" s="43"/>
      <c r="G470" s="43"/>
      <c r="H470" s="43"/>
      <c r="I470" s="43"/>
      <c r="T470" s="82"/>
      <c r="U470" s="82"/>
      <c r="V470" s="82"/>
      <c r="W470" s="75"/>
      <c r="X470" s="75"/>
      <c r="Y470" s="75"/>
      <c r="Z470" s="75"/>
      <c r="AA470" s="75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</row>
    <row r="471" spans="1:79" s="44" customFormat="1" ht="12.75" hidden="1">
      <c r="A471" s="64"/>
      <c r="B471" s="43"/>
      <c r="C471" s="43"/>
      <c r="D471" s="43"/>
      <c r="E471" s="43"/>
      <c r="F471" s="43"/>
      <c r="G471" s="43"/>
      <c r="H471" s="43"/>
      <c r="I471" s="43"/>
      <c r="T471" s="82"/>
      <c r="U471" s="82"/>
      <c r="V471" s="82"/>
      <c r="W471" s="75"/>
      <c r="X471" s="75"/>
      <c r="Y471" s="75"/>
      <c r="Z471" s="75"/>
      <c r="AA471" s="75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</row>
    <row r="472" spans="1:79" s="44" customFormat="1" ht="12.75" hidden="1">
      <c r="A472" s="64"/>
      <c r="B472" s="43"/>
      <c r="C472" s="43"/>
      <c r="D472" s="43"/>
      <c r="E472" s="43"/>
      <c r="F472" s="43"/>
      <c r="G472" s="43"/>
      <c r="H472" s="43"/>
      <c r="I472" s="43"/>
      <c r="T472" s="82"/>
      <c r="U472" s="82"/>
      <c r="V472" s="82"/>
      <c r="W472" s="75"/>
      <c r="X472" s="75"/>
      <c r="Y472" s="75"/>
      <c r="Z472" s="75"/>
      <c r="AA472" s="75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</row>
    <row r="473" spans="1:79" s="44" customFormat="1" ht="12.75" hidden="1">
      <c r="A473" s="64"/>
      <c r="B473" s="43"/>
      <c r="C473" s="43"/>
      <c r="D473" s="43"/>
      <c r="E473" s="43"/>
      <c r="F473" s="43"/>
      <c r="G473" s="43"/>
      <c r="H473" s="43"/>
      <c r="I473" s="43"/>
      <c r="T473" s="82"/>
      <c r="U473" s="82"/>
      <c r="V473" s="82"/>
      <c r="W473" s="75"/>
      <c r="X473" s="75"/>
      <c r="Y473" s="75"/>
      <c r="Z473" s="75"/>
      <c r="AA473" s="75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</row>
    <row r="474" spans="1:79" s="44" customFormat="1" ht="12.75" hidden="1">
      <c r="A474" s="64"/>
      <c r="B474" s="43"/>
      <c r="C474" s="43"/>
      <c r="D474" s="43"/>
      <c r="E474" s="43"/>
      <c r="F474" s="43"/>
      <c r="G474" s="43"/>
      <c r="H474" s="43"/>
      <c r="I474" s="43"/>
      <c r="T474" s="82"/>
      <c r="U474" s="82"/>
      <c r="V474" s="82"/>
      <c r="W474" s="75"/>
      <c r="X474" s="75"/>
      <c r="Y474" s="75"/>
      <c r="Z474" s="75"/>
      <c r="AA474" s="75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</row>
    <row r="475" spans="1:79" s="44" customFormat="1" ht="12.75" hidden="1">
      <c r="A475" s="64"/>
      <c r="B475" s="43"/>
      <c r="C475" s="43"/>
      <c r="D475" s="43"/>
      <c r="E475" s="43"/>
      <c r="F475" s="43"/>
      <c r="G475" s="43"/>
      <c r="H475" s="43"/>
      <c r="I475" s="43"/>
      <c r="T475" s="82"/>
      <c r="U475" s="82"/>
      <c r="V475" s="82"/>
      <c r="W475" s="75"/>
      <c r="X475" s="75"/>
      <c r="Y475" s="75"/>
      <c r="Z475" s="75"/>
      <c r="AA475" s="75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</row>
    <row r="476" spans="1:79" s="44" customFormat="1" ht="12.75" hidden="1">
      <c r="A476" s="64"/>
      <c r="B476" s="43"/>
      <c r="C476" s="43"/>
      <c r="D476" s="43"/>
      <c r="E476" s="43"/>
      <c r="F476" s="43"/>
      <c r="G476" s="43"/>
      <c r="H476" s="43"/>
      <c r="I476" s="43"/>
      <c r="T476" s="82"/>
      <c r="U476" s="82"/>
      <c r="V476" s="82"/>
      <c r="W476" s="75"/>
      <c r="X476" s="75"/>
      <c r="Y476" s="75"/>
      <c r="Z476" s="75"/>
      <c r="AA476" s="75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</row>
    <row r="477" spans="1:79" s="44" customFormat="1" ht="12.75" hidden="1">
      <c r="A477" s="64"/>
      <c r="B477" s="43"/>
      <c r="C477" s="43"/>
      <c r="D477" s="43"/>
      <c r="E477" s="43"/>
      <c r="F477" s="43"/>
      <c r="G477" s="43"/>
      <c r="H477" s="43"/>
      <c r="I477" s="43"/>
      <c r="T477" s="82"/>
      <c r="U477" s="82"/>
      <c r="V477" s="82"/>
      <c r="W477" s="75"/>
      <c r="X477" s="75"/>
      <c r="Y477" s="75"/>
      <c r="Z477" s="75"/>
      <c r="AA477" s="75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</row>
    <row r="478" spans="1:79" s="44" customFormat="1" ht="12.75" hidden="1">
      <c r="A478" s="64"/>
      <c r="B478" s="43"/>
      <c r="C478" s="43"/>
      <c r="D478" s="43"/>
      <c r="E478" s="43"/>
      <c r="F478" s="43"/>
      <c r="G478" s="43"/>
      <c r="H478" s="43"/>
      <c r="I478" s="43"/>
      <c r="T478" s="82"/>
      <c r="U478" s="82"/>
      <c r="V478" s="82"/>
      <c r="W478" s="75"/>
      <c r="X478" s="75"/>
      <c r="Y478" s="75"/>
      <c r="Z478" s="75"/>
      <c r="AA478" s="75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</row>
    <row r="479" spans="1:79" s="44" customFormat="1" ht="12.75" hidden="1">
      <c r="A479" s="64"/>
      <c r="B479" s="43"/>
      <c r="C479" s="43"/>
      <c r="D479" s="43"/>
      <c r="E479" s="43"/>
      <c r="F479" s="43"/>
      <c r="G479" s="43"/>
      <c r="H479" s="43"/>
      <c r="I479" s="43"/>
      <c r="T479" s="82"/>
      <c r="U479" s="82"/>
      <c r="V479" s="82"/>
      <c r="W479" s="75"/>
      <c r="X479" s="75"/>
      <c r="Y479" s="75"/>
      <c r="Z479" s="75"/>
      <c r="AA479" s="75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</row>
    <row r="480" spans="1:79" s="44" customFormat="1" ht="12.75" hidden="1">
      <c r="A480" s="64"/>
      <c r="B480" s="43"/>
      <c r="C480" s="43"/>
      <c r="D480" s="43"/>
      <c r="E480" s="43"/>
      <c r="F480" s="43"/>
      <c r="G480" s="43"/>
      <c r="H480" s="43"/>
      <c r="I480" s="43"/>
      <c r="T480" s="82"/>
      <c r="U480" s="82"/>
      <c r="V480" s="82"/>
      <c r="W480" s="75"/>
      <c r="X480" s="75"/>
      <c r="Y480" s="75"/>
      <c r="Z480" s="75"/>
      <c r="AA480" s="75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</row>
    <row r="481" spans="1:79" s="44" customFormat="1" ht="12.75" hidden="1">
      <c r="A481" s="64"/>
      <c r="B481" s="43"/>
      <c r="C481" s="43"/>
      <c r="D481" s="43"/>
      <c r="E481" s="43"/>
      <c r="F481" s="43"/>
      <c r="G481" s="43"/>
      <c r="H481" s="43"/>
      <c r="I481" s="43"/>
      <c r="T481" s="82"/>
      <c r="U481" s="82"/>
      <c r="V481" s="82"/>
      <c r="W481" s="75"/>
      <c r="X481" s="75"/>
      <c r="Y481" s="75"/>
      <c r="Z481" s="75"/>
      <c r="AA481" s="75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</row>
    <row r="482" spans="1:79" s="44" customFormat="1" ht="12.75" hidden="1">
      <c r="A482" s="64"/>
      <c r="B482" s="43"/>
      <c r="C482" s="43"/>
      <c r="D482" s="43"/>
      <c r="E482" s="43"/>
      <c r="F482" s="43"/>
      <c r="G482" s="43"/>
      <c r="H482" s="43"/>
      <c r="I482" s="43"/>
      <c r="T482" s="82"/>
      <c r="U482" s="82"/>
      <c r="V482" s="82"/>
      <c r="W482" s="75"/>
      <c r="X482" s="75"/>
      <c r="Y482" s="75"/>
      <c r="Z482" s="75"/>
      <c r="AA482" s="75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</row>
    <row r="483" spans="1:79" s="44" customFormat="1" ht="12.75" hidden="1">
      <c r="A483" s="43"/>
      <c r="B483" s="43"/>
      <c r="C483" s="43"/>
      <c r="D483" s="43"/>
      <c r="E483" s="43"/>
      <c r="F483" s="43"/>
      <c r="G483" s="43"/>
      <c r="H483" s="43"/>
      <c r="I483" s="43"/>
      <c r="T483" s="82"/>
      <c r="U483" s="82"/>
      <c r="V483" s="82"/>
      <c r="W483" s="75"/>
      <c r="X483" s="75"/>
      <c r="Y483" s="75"/>
      <c r="Z483" s="75"/>
      <c r="AA483" s="75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</row>
    <row r="484" spans="1:79" s="44" customFormat="1" ht="12.75" hidden="1">
      <c r="A484" s="43"/>
      <c r="B484" s="43"/>
      <c r="C484" s="43"/>
      <c r="D484" s="43"/>
      <c r="E484" s="43"/>
      <c r="F484" s="43"/>
      <c r="G484" s="43"/>
      <c r="H484" s="43"/>
      <c r="I484" s="43"/>
      <c r="T484" s="82"/>
      <c r="U484" s="82"/>
      <c r="V484" s="82"/>
      <c r="W484" s="75"/>
      <c r="X484" s="75"/>
      <c r="Y484" s="75"/>
      <c r="Z484" s="75"/>
      <c r="AA484" s="75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</row>
    <row r="485" spans="1:79" s="44" customFormat="1" ht="12.75" hidden="1">
      <c r="A485" s="43"/>
      <c r="B485" s="43"/>
      <c r="C485" s="43"/>
      <c r="D485" s="43"/>
      <c r="E485" s="43"/>
      <c r="F485" s="43"/>
      <c r="G485" s="43"/>
      <c r="H485" s="43"/>
      <c r="I485" s="43"/>
      <c r="T485" s="82"/>
      <c r="U485" s="82"/>
      <c r="V485" s="82"/>
      <c r="W485" s="75"/>
      <c r="X485" s="75"/>
      <c r="Y485" s="75"/>
      <c r="Z485" s="75"/>
      <c r="AA485" s="75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</row>
    <row r="486" spans="1:79" s="44" customFormat="1" ht="12.75" hidden="1">
      <c r="A486" s="43"/>
      <c r="B486" s="43"/>
      <c r="C486" s="43"/>
      <c r="D486" s="43"/>
      <c r="E486" s="43"/>
      <c r="F486" s="43"/>
      <c r="G486" s="43"/>
      <c r="H486" s="43"/>
      <c r="I486" s="43"/>
      <c r="T486" s="82"/>
      <c r="U486" s="82"/>
      <c r="V486" s="82"/>
      <c r="W486" s="75"/>
      <c r="X486" s="75"/>
      <c r="Y486" s="75"/>
      <c r="Z486" s="75"/>
      <c r="AA486" s="75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</row>
    <row r="487" spans="1:79" s="44" customFormat="1" ht="12.75" hidden="1">
      <c r="A487" s="43"/>
      <c r="B487" s="43"/>
      <c r="C487" s="43"/>
      <c r="D487" s="43"/>
      <c r="E487" s="43"/>
      <c r="F487" s="43"/>
      <c r="G487" s="43"/>
      <c r="H487" s="43"/>
      <c r="I487" s="43"/>
      <c r="T487" s="82"/>
      <c r="U487" s="82"/>
      <c r="V487" s="82"/>
      <c r="W487" s="75"/>
      <c r="X487" s="75"/>
      <c r="Y487" s="75"/>
      <c r="Z487" s="75"/>
      <c r="AA487" s="75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</row>
    <row r="488" spans="1:79" s="44" customFormat="1" ht="12.75" hidden="1">
      <c r="A488" s="43"/>
      <c r="B488" s="43"/>
      <c r="C488" s="43"/>
      <c r="D488" s="43"/>
      <c r="E488" s="43"/>
      <c r="F488" s="43"/>
      <c r="G488" s="43"/>
      <c r="H488" s="43"/>
      <c r="I488" s="43"/>
      <c r="T488" s="82"/>
      <c r="U488" s="82"/>
      <c r="V488" s="82"/>
      <c r="W488" s="75"/>
      <c r="X488" s="75"/>
      <c r="Y488" s="75"/>
      <c r="Z488" s="75"/>
      <c r="AA488" s="75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</row>
    <row r="489" spans="1:79" s="44" customFormat="1" ht="12.75" hidden="1">
      <c r="A489" s="43"/>
      <c r="B489" s="43"/>
      <c r="C489" s="43"/>
      <c r="D489" s="43"/>
      <c r="E489" s="43"/>
      <c r="F489" s="43"/>
      <c r="G489" s="43"/>
      <c r="H489" s="43"/>
      <c r="I489" s="43"/>
      <c r="T489" s="82"/>
      <c r="U489" s="82"/>
      <c r="V489" s="82"/>
      <c r="W489" s="75"/>
      <c r="X489" s="75"/>
      <c r="Y489" s="75"/>
      <c r="Z489" s="75"/>
      <c r="AA489" s="75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</row>
    <row r="490" spans="1:79" s="44" customFormat="1" ht="12.75" hidden="1">
      <c r="A490" s="43"/>
      <c r="B490" s="43"/>
      <c r="C490" s="43"/>
      <c r="D490" s="43"/>
      <c r="E490" s="43"/>
      <c r="F490" s="43"/>
      <c r="G490" s="43"/>
      <c r="H490" s="43"/>
      <c r="I490" s="43"/>
      <c r="T490" s="82"/>
      <c r="U490" s="82"/>
      <c r="V490" s="82"/>
      <c r="W490" s="75"/>
      <c r="X490" s="75"/>
      <c r="Y490" s="75"/>
      <c r="Z490" s="75"/>
      <c r="AA490" s="75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</row>
    <row r="491" spans="1:79" s="44" customFormat="1" ht="12.75" hidden="1">
      <c r="A491" s="43"/>
      <c r="B491" s="43"/>
      <c r="C491" s="43"/>
      <c r="D491" s="43"/>
      <c r="E491" s="43"/>
      <c r="F491" s="43"/>
      <c r="G491" s="43"/>
      <c r="H491" s="43"/>
      <c r="I491" s="43"/>
      <c r="T491" s="82"/>
      <c r="U491" s="82"/>
      <c r="V491" s="82"/>
      <c r="W491" s="75"/>
      <c r="X491" s="75"/>
      <c r="Y491" s="75"/>
      <c r="Z491" s="75"/>
      <c r="AA491" s="75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</row>
    <row r="492" spans="1:79" s="44" customFormat="1" ht="12.75" hidden="1">
      <c r="A492" s="43"/>
      <c r="B492" s="43"/>
      <c r="C492" s="43"/>
      <c r="D492" s="43"/>
      <c r="E492" s="43"/>
      <c r="F492" s="43"/>
      <c r="G492" s="43"/>
      <c r="H492" s="43"/>
      <c r="I492" s="43"/>
      <c r="T492" s="82"/>
      <c r="U492" s="82"/>
      <c r="V492" s="82"/>
      <c r="W492" s="75"/>
      <c r="X492" s="75"/>
      <c r="Y492" s="75"/>
      <c r="Z492" s="75"/>
      <c r="AA492" s="75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</row>
    <row r="493" spans="1:79" s="44" customFormat="1" ht="12.75" hidden="1">
      <c r="A493" s="43"/>
      <c r="B493" s="43"/>
      <c r="C493" s="43"/>
      <c r="D493" s="43"/>
      <c r="E493" s="43"/>
      <c r="F493" s="43"/>
      <c r="G493" s="43"/>
      <c r="H493" s="43"/>
      <c r="I493" s="43"/>
      <c r="T493" s="82"/>
      <c r="U493" s="82"/>
      <c r="V493" s="82"/>
      <c r="W493" s="75"/>
      <c r="X493" s="75"/>
      <c r="Y493" s="75"/>
      <c r="Z493" s="75"/>
      <c r="AA493" s="75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</row>
    <row r="494" spans="1:79" s="44" customFormat="1" ht="12.75" hidden="1">
      <c r="A494" s="43"/>
      <c r="B494" s="43"/>
      <c r="C494" s="43"/>
      <c r="D494" s="43"/>
      <c r="E494" s="43"/>
      <c r="F494" s="43"/>
      <c r="G494" s="43"/>
      <c r="H494" s="43"/>
      <c r="I494" s="43"/>
      <c r="T494" s="82"/>
      <c r="U494" s="82"/>
      <c r="V494" s="82"/>
      <c r="W494" s="75"/>
      <c r="X494" s="75"/>
      <c r="Y494" s="75"/>
      <c r="Z494" s="75"/>
      <c r="AA494" s="75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</row>
    <row r="495" spans="1:79" s="44" customFormat="1" ht="12.75" hidden="1">
      <c r="A495" s="43"/>
      <c r="B495" s="43"/>
      <c r="C495" s="43"/>
      <c r="D495" s="43"/>
      <c r="E495" s="43"/>
      <c r="F495" s="43"/>
      <c r="G495" s="43"/>
      <c r="H495" s="43"/>
      <c r="I495" s="43"/>
      <c r="T495" s="82"/>
      <c r="U495" s="82"/>
      <c r="V495" s="82"/>
      <c r="W495" s="75"/>
      <c r="X495" s="75"/>
      <c r="Y495" s="75"/>
      <c r="Z495" s="75"/>
      <c r="AA495" s="75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</row>
    <row r="496" spans="1:79" s="44" customFormat="1" ht="12.75" hidden="1">
      <c r="A496" s="43"/>
      <c r="B496" s="43"/>
      <c r="C496" s="43"/>
      <c r="D496" s="43"/>
      <c r="E496" s="43"/>
      <c r="F496" s="43"/>
      <c r="G496" s="43"/>
      <c r="H496" s="43"/>
      <c r="I496" s="43"/>
      <c r="T496" s="82"/>
      <c r="U496" s="82"/>
      <c r="V496" s="82"/>
      <c r="W496" s="75"/>
      <c r="X496" s="75"/>
      <c r="Y496" s="75"/>
      <c r="Z496" s="75"/>
      <c r="AA496" s="75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</row>
    <row r="497" spans="1:79" ht="12.75" hidden="1">
      <c r="A497" s="81"/>
      <c r="B497" s="81"/>
      <c r="C497" s="81"/>
      <c r="D497" s="81"/>
      <c r="E497" s="81"/>
      <c r="F497" s="81"/>
      <c r="G497" s="81"/>
      <c r="H497" s="81"/>
      <c r="I497" s="81"/>
      <c r="T497" s="85"/>
      <c r="U497" s="85"/>
      <c r="V497" s="85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</row>
    <row r="498" spans="1:79" ht="12.75" hidden="1">
      <c r="A498" s="81"/>
      <c r="B498" s="81"/>
      <c r="C498" s="81"/>
      <c r="D498" s="81"/>
      <c r="E498" s="81"/>
      <c r="F498" s="81"/>
      <c r="G498" s="81"/>
      <c r="H498" s="81"/>
      <c r="I498" s="81"/>
      <c r="T498" s="85"/>
      <c r="U498" s="85"/>
      <c r="V498" s="85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</row>
    <row r="499" spans="1:79" ht="12.75" hidden="1">
      <c r="A499" s="81"/>
      <c r="B499" s="81"/>
      <c r="C499" s="81"/>
      <c r="D499" s="81"/>
      <c r="E499" s="81"/>
      <c r="F499" s="81"/>
      <c r="G499" s="81"/>
      <c r="H499" s="81"/>
      <c r="I499" s="81"/>
      <c r="T499" s="85"/>
      <c r="U499" s="85"/>
      <c r="V499" s="85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</row>
    <row r="500" spans="1:79" ht="12.75" hidden="1">
      <c r="A500" s="81"/>
      <c r="B500" s="81"/>
      <c r="C500" s="81"/>
      <c r="D500" s="81"/>
      <c r="E500" s="81"/>
      <c r="F500" s="81"/>
      <c r="G500" s="81"/>
      <c r="H500" s="81"/>
      <c r="I500" s="81"/>
      <c r="T500" s="85"/>
      <c r="U500" s="85"/>
      <c r="V500" s="85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</row>
    <row r="501" spans="1:79" ht="12.75" hidden="1">
      <c r="A501" s="81"/>
      <c r="B501" s="81"/>
      <c r="C501" s="81"/>
      <c r="D501" s="81"/>
      <c r="E501" s="81"/>
      <c r="F501" s="81"/>
      <c r="G501" s="81"/>
      <c r="H501" s="81"/>
      <c r="I501" s="81"/>
      <c r="T501" s="85"/>
      <c r="U501" s="85"/>
      <c r="V501" s="85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</row>
    <row r="502" spans="1:79" ht="12.75" hidden="1">
      <c r="A502" s="81"/>
      <c r="B502" s="81"/>
      <c r="C502" s="81"/>
      <c r="D502" s="81"/>
      <c r="E502" s="81"/>
      <c r="F502" s="81"/>
      <c r="G502" s="81"/>
      <c r="H502" s="81"/>
      <c r="I502" s="81"/>
      <c r="T502" s="85"/>
      <c r="U502" s="85"/>
      <c r="V502" s="85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</row>
    <row r="503" spans="1:79" ht="12.75" hidden="1">
      <c r="A503" s="81"/>
      <c r="B503" s="81"/>
      <c r="C503" s="81"/>
      <c r="D503" s="81"/>
      <c r="E503" s="81"/>
      <c r="F503" s="81"/>
      <c r="G503" s="81"/>
      <c r="H503" s="81"/>
      <c r="I503" s="81"/>
      <c r="T503" s="85"/>
      <c r="U503" s="85"/>
      <c r="V503" s="85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</row>
    <row r="504" spans="1:79" ht="12.75" hidden="1">
      <c r="A504" s="81"/>
      <c r="B504" s="81"/>
      <c r="C504" s="81"/>
      <c r="D504" s="81"/>
      <c r="E504" s="81"/>
      <c r="F504" s="81"/>
      <c r="G504" s="81"/>
      <c r="H504" s="81"/>
      <c r="I504" s="81"/>
      <c r="T504" s="85"/>
      <c r="U504" s="85"/>
      <c r="V504" s="85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</row>
    <row r="505" spans="1:79" ht="12.75" hidden="1">
      <c r="A505" s="81"/>
      <c r="B505" s="81"/>
      <c r="C505" s="81"/>
      <c r="D505" s="81"/>
      <c r="E505" s="81"/>
      <c r="F505" s="81"/>
      <c r="G505" s="81"/>
      <c r="H505" s="81"/>
      <c r="I505" s="81"/>
      <c r="T505" s="85"/>
      <c r="U505" s="85"/>
      <c r="V505" s="85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</row>
    <row r="506" spans="1:79" ht="12.75" hidden="1">
      <c r="A506" s="81"/>
      <c r="B506" s="81"/>
      <c r="C506" s="81"/>
      <c r="D506" s="81"/>
      <c r="E506" s="81"/>
      <c r="F506" s="81"/>
      <c r="G506" s="81"/>
      <c r="H506" s="81"/>
      <c r="I506" s="81"/>
      <c r="T506" s="85"/>
      <c r="U506" s="85"/>
      <c r="V506" s="85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</row>
    <row r="507" spans="1:79" ht="12.75" hidden="1">
      <c r="A507" s="81"/>
      <c r="B507" s="81"/>
      <c r="C507" s="81"/>
      <c r="D507" s="81"/>
      <c r="E507" s="81"/>
      <c r="F507" s="81"/>
      <c r="G507" s="81"/>
      <c r="H507" s="81"/>
      <c r="I507" s="81"/>
      <c r="T507" s="85"/>
      <c r="U507" s="85"/>
      <c r="V507" s="85"/>
      <c r="W507" s="80"/>
      <c r="X507" s="80"/>
      <c r="Y507" s="80"/>
      <c r="Z507" s="80"/>
      <c r="AA507" s="80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</row>
    <row r="508" spans="1:79" ht="12.75" hidden="1">
      <c r="A508" s="81"/>
      <c r="B508" s="81"/>
      <c r="C508" s="81"/>
      <c r="D508" s="81"/>
      <c r="E508" s="81"/>
      <c r="F508" s="81"/>
      <c r="G508" s="81"/>
      <c r="H508" s="81"/>
      <c r="I508" s="81"/>
      <c r="T508" s="85"/>
      <c r="U508" s="85"/>
      <c r="V508" s="85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</row>
    <row r="509" spans="1:79" ht="12.75" hidden="1">
      <c r="A509" s="81"/>
      <c r="B509" s="81"/>
      <c r="C509" s="81"/>
      <c r="D509" s="81"/>
      <c r="E509" s="81"/>
      <c r="F509" s="81"/>
      <c r="G509" s="81"/>
      <c r="H509" s="81"/>
      <c r="I509" s="81"/>
      <c r="T509" s="85"/>
      <c r="U509" s="85"/>
      <c r="V509" s="85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</row>
    <row r="510" spans="1:79" ht="12.75" hidden="1">
      <c r="A510" s="81"/>
      <c r="B510" s="81"/>
      <c r="C510" s="81"/>
      <c r="D510" s="81"/>
      <c r="E510" s="81"/>
      <c r="F510" s="81"/>
      <c r="G510" s="81"/>
      <c r="H510" s="81"/>
      <c r="I510" s="81"/>
      <c r="T510" s="85"/>
      <c r="U510" s="85"/>
      <c r="V510" s="85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</row>
    <row r="511" spans="1:79" ht="12.75" hidden="1">
      <c r="A511" s="81"/>
      <c r="B511" s="81"/>
      <c r="C511" s="81"/>
      <c r="D511" s="81"/>
      <c r="E511" s="81"/>
      <c r="F511" s="81"/>
      <c r="G511" s="81"/>
      <c r="H511" s="81"/>
      <c r="I511" s="81"/>
      <c r="T511" s="85"/>
      <c r="U511" s="85"/>
      <c r="V511" s="85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</row>
    <row r="512" spans="1:79" ht="12.75" hidden="1">
      <c r="A512" s="81"/>
      <c r="B512" s="81"/>
      <c r="C512" s="81"/>
      <c r="D512" s="81"/>
      <c r="E512" s="81"/>
      <c r="F512" s="81"/>
      <c r="G512" s="81"/>
      <c r="H512" s="81"/>
      <c r="I512" s="81"/>
      <c r="T512" s="85"/>
      <c r="U512" s="85"/>
      <c r="V512" s="85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</row>
    <row r="513" spans="1:79" ht="12.75" hidden="1">
      <c r="A513" s="81"/>
      <c r="B513" s="81"/>
      <c r="C513" s="81"/>
      <c r="D513" s="81"/>
      <c r="E513" s="81"/>
      <c r="F513" s="81"/>
      <c r="G513" s="81"/>
      <c r="H513" s="81"/>
      <c r="I513" s="81"/>
      <c r="T513" s="85"/>
      <c r="U513" s="85"/>
      <c r="V513" s="85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</row>
    <row r="514" spans="1:79" ht="12.75" hidden="1">
      <c r="A514" s="81"/>
      <c r="B514" s="81"/>
      <c r="C514" s="81"/>
      <c r="D514" s="81"/>
      <c r="E514" s="81"/>
      <c r="F514" s="81"/>
      <c r="G514" s="81"/>
      <c r="H514" s="81"/>
      <c r="I514" s="81"/>
      <c r="T514" s="85"/>
      <c r="U514" s="85"/>
      <c r="V514" s="85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</row>
    <row r="515" spans="1:79" ht="12.75" hidden="1">
      <c r="A515" s="81"/>
      <c r="B515" s="81"/>
      <c r="C515" s="81"/>
      <c r="D515" s="81"/>
      <c r="E515" s="81"/>
      <c r="F515" s="81"/>
      <c r="G515" s="81"/>
      <c r="H515" s="81"/>
      <c r="I515" s="81"/>
      <c r="T515" s="85"/>
      <c r="U515" s="85"/>
      <c r="V515" s="85"/>
      <c r="W515" s="80"/>
      <c r="X515" s="80"/>
      <c r="Y515" s="80"/>
      <c r="Z515" s="80"/>
      <c r="AA515" s="80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</row>
    <row r="516" spans="20:79" ht="12.75" hidden="1">
      <c r="T516" s="85"/>
      <c r="U516" s="85"/>
      <c r="V516" s="85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</row>
    <row r="517" spans="20:79" ht="12.75" hidden="1">
      <c r="T517" s="85"/>
      <c r="U517" s="85"/>
      <c r="V517" s="85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</row>
    <row r="518" spans="20:79" ht="12.75" hidden="1">
      <c r="T518" s="85"/>
      <c r="U518" s="85"/>
      <c r="V518" s="85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</row>
    <row r="519" spans="20:79" ht="12.75" hidden="1">
      <c r="T519" s="85"/>
      <c r="U519" s="85"/>
      <c r="V519" s="85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</row>
    <row r="520" spans="20:79" ht="12.75" hidden="1">
      <c r="T520" s="85"/>
      <c r="U520" s="85"/>
      <c r="V520" s="85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</row>
    <row r="521" spans="20:79" ht="1.5" customHeight="1" hidden="1">
      <c r="T521" s="85"/>
      <c r="U521" s="85"/>
      <c r="V521" s="85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</row>
    <row r="522" spans="20:79" ht="12.75" hidden="1">
      <c r="T522" s="85"/>
      <c r="U522" s="85"/>
      <c r="V522" s="85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</row>
    <row r="523" spans="20:79" ht="12.75" hidden="1">
      <c r="T523" s="85"/>
      <c r="U523" s="85"/>
      <c r="V523" s="85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</row>
    <row r="524" spans="20:79" ht="12.75" hidden="1">
      <c r="T524" s="85"/>
      <c r="U524" s="85"/>
      <c r="V524" s="85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</row>
    <row r="525" spans="20:79" ht="12.75" hidden="1">
      <c r="T525" s="85"/>
      <c r="U525" s="85"/>
      <c r="V525" s="85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</row>
    <row r="526" spans="20:79" ht="12.75" hidden="1">
      <c r="T526" s="85"/>
      <c r="U526" s="85"/>
      <c r="V526" s="85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</row>
    <row r="527" spans="20:79" ht="12.75" hidden="1">
      <c r="T527" s="85"/>
      <c r="U527" s="85"/>
      <c r="V527" s="85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</row>
    <row r="528" spans="20:79" ht="12.75" hidden="1">
      <c r="T528" s="85"/>
      <c r="U528" s="85"/>
      <c r="V528" s="85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</row>
    <row r="529" spans="20:79" ht="12.75" hidden="1">
      <c r="T529" s="85"/>
      <c r="U529" s="85"/>
      <c r="V529" s="85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</row>
    <row r="530" spans="20:79" ht="12.75" hidden="1">
      <c r="T530" s="85"/>
      <c r="U530" s="85"/>
      <c r="V530" s="85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</row>
    <row r="531" spans="20:79" ht="12.75" hidden="1">
      <c r="T531" s="85"/>
      <c r="U531" s="85"/>
      <c r="V531" s="85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</row>
    <row r="532" spans="20:79" ht="12.75" hidden="1">
      <c r="T532" s="85"/>
      <c r="U532" s="85"/>
      <c r="V532" s="85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</row>
    <row r="533" spans="20:79" ht="12.75" hidden="1">
      <c r="T533" s="85"/>
      <c r="U533" s="85"/>
      <c r="V533" s="85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</row>
    <row r="534" spans="20:79" ht="12.75" hidden="1">
      <c r="T534" s="85"/>
      <c r="U534" s="85"/>
      <c r="V534" s="85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</row>
    <row r="535" spans="20:79" ht="12.75" hidden="1">
      <c r="T535" s="85"/>
      <c r="U535" s="85"/>
      <c r="V535" s="85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</row>
    <row r="536" spans="20:79" ht="12.75" hidden="1">
      <c r="T536" s="85"/>
      <c r="U536" s="85"/>
      <c r="V536" s="85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</row>
    <row r="537" spans="20:79" ht="12.75" hidden="1">
      <c r="T537" s="85"/>
      <c r="U537" s="85"/>
      <c r="V537" s="85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</row>
    <row r="538" spans="20:79" ht="12.75" hidden="1">
      <c r="T538" s="85"/>
      <c r="U538" s="85"/>
      <c r="V538" s="85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</row>
    <row r="539" spans="20:79" ht="12.75" hidden="1">
      <c r="T539" s="85"/>
      <c r="U539" s="85"/>
      <c r="V539" s="85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</row>
    <row r="540" spans="20:79" ht="12.75" hidden="1">
      <c r="T540" s="85"/>
      <c r="U540" s="85"/>
      <c r="V540" s="85"/>
      <c r="W540" s="80"/>
      <c r="X540" s="80"/>
      <c r="Y540" s="80"/>
      <c r="Z540" s="80"/>
      <c r="AA540" s="80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</row>
    <row r="541" spans="20:79" ht="12.75" hidden="1">
      <c r="T541" s="85"/>
      <c r="U541" s="85"/>
      <c r="V541" s="85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</row>
    <row r="542" spans="20:79" ht="12.75" hidden="1">
      <c r="T542" s="85"/>
      <c r="U542" s="85"/>
      <c r="V542" s="85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</row>
    <row r="543" spans="20:79" ht="12.75" hidden="1">
      <c r="T543" s="85"/>
      <c r="U543" s="85"/>
      <c r="V543" s="85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</row>
    <row r="544" spans="20:79" ht="12.75" hidden="1">
      <c r="T544" s="85"/>
      <c r="U544" s="85"/>
      <c r="V544" s="85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</row>
    <row r="545" spans="20:79" ht="3.75" customHeight="1" hidden="1">
      <c r="T545" s="85"/>
      <c r="U545" s="85"/>
      <c r="V545" s="85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</row>
    <row r="546" spans="20:79" ht="12.75" hidden="1">
      <c r="T546" s="85"/>
      <c r="U546" s="85"/>
      <c r="V546" s="85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</row>
    <row r="547" spans="20:79" ht="12.75" hidden="1">
      <c r="T547" s="85"/>
      <c r="U547" s="85"/>
      <c r="V547" s="85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</row>
    <row r="548" spans="20:79" ht="12.75" hidden="1">
      <c r="T548" s="85"/>
      <c r="U548" s="85"/>
      <c r="V548" s="85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</row>
    <row r="549" spans="20:79" ht="12.75" hidden="1">
      <c r="T549" s="85"/>
      <c r="U549" s="85"/>
      <c r="V549" s="85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</row>
    <row r="550" spans="20:79" ht="12.75" hidden="1">
      <c r="T550" s="85"/>
      <c r="U550" s="85"/>
      <c r="V550" s="85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</row>
    <row r="551" spans="20:79" ht="12.75" hidden="1">
      <c r="T551" s="85"/>
      <c r="U551" s="85"/>
      <c r="V551" s="85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</row>
    <row r="552" spans="20:79" ht="12.75" hidden="1">
      <c r="T552" s="85"/>
      <c r="U552" s="85"/>
      <c r="V552" s="85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</row>
    <row r="553" spans="20:79" ht="12.75" hidden="1">
      <c r="T553" s="85"/>
      <c r="U553" s="85"/>
      <c r="V553" s="85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</row>
    <row r="554" spans="20:79" ht="12.75" hidden="1">
      <c r="T554" s="85"/>
      <c r="U554" s="85"/>
      <c r="V554" s="85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</row>
    <row r="555" spans="20:79" ht="12.75" hidden="1">
      <c r="T555" s="85"/>
      <c r="U555" s="85"/>
      <c r="V555" s="85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</row>
    <row r="556" spans="20:79" ht="12.75" hidden="1">
      <c r="T556" s="85"/>
      <c r="U556" s="85"/>
      <c r="V556" s="85"/>
      <c r="W556" s="80"/>
      <c r="X556" s="80"/>
      <c r="Y556" s="80"/>
      <c r="Z556" s="80"/>
      <c r="AA556" s="80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</row>
    <row r="557" spans="20:79" ht="12.75" hidden="1">
      <c r="T557" s="85"/>
      <c r="U557" s="85"/>
      <c r="V557" s="85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</row>
    <row r="558" spans="20:79" ht="12.75" hidden="1">
      <c r="T558" s="85"/>
      <c r="U558" s="85"/>
      <c r="V558" s="85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</row>
    <row r="559" spans="20:79" ht="12.75" hidden="1">
      <c r="T559" s="85"/>
      <c r="U559" s="85"/>
      <c r="V559" s="85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</row>
    <row r="560" spans="20:79" ht="12.75" hidden="1">
      <c r="T560" s="85"/>
      <c r="U560" s="85"/>
      <c r="V560" s="85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80"/>
      <c r="BN560" s="80"/>
      <c r="BO560" s="80"/>
      <c r="BP560" s="80"/>
      <c r="BQ560" s="80"/>
      <c r="BR560" s="80"/>
      <c r="BS560" s="80"/>
      <c r="BT560" s="80"/>
      <c r="BU560" s="80"/>
      <c r="BV560" s="80"/>
      <c r="BW560" s="80"/>
      <c r="BX560" s="80"/>
      <c r="BY560" s="80"/>
      <c r="BZ560" s="80"/>
      <c r="CA560" s="80"/>
    </row>
    <row r="561" spans="20:79" ht="12.75" hidden="1">
      <c r="T561" s="85"/>
      <c r="U561" s="85"/>
      <c r="V561" s="85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80"/>
      <c r="BN561" s="80"/>
      <c r="BO561" s="80"/>
      <c r="BP561" s="80"/>
      <c r="BQ561" s="80"/>
      <c r="BR561" s="80"/>
      <c r="BS561" s="80"/>
      <c r="BT561" s="80"/>
      <c r="BU561" s="80"/>
      <c r="BV561" s="80"/>
      <c r="BW561" s="80"/>
      <c r="BX561" s="80"/>
      <c r="BY561" s="80"/>
      <c r="BZ561" s="80"/>
      <c r="CA561" s="80"/>
    </row>
    <row r="562" spans="20:79" ht="12.75" hidden="1">
      <c r="T562" s="85"/>
      <c r="U562" s="85"/>
      <c r="V562" s="85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80"/>
      <c r="BN562" s="80"/>
      <c r="BO562" s="80"/>
      <c r="BP562" s="80"/>
      <c r="BQ562" s="80"/>
      <c r="BR562" s="80"/>
      <c r="BS562" s="80"/>
      <c r="BT562" s="80"/>
      <c r="BU562" s="80"/>
      <c r="BV562" s="80"/>
      <c r="BW562" s="80"/>
      <c r="BX562" s="80"/>
      <c r="BY562" s="80"/>
      <c r="BZ562" s="80"/>
      <c r="CA562" s="80"/>
    </row>
    <row r="563" spans="20:79" ht="12.75" hidden="1">
      <c r="T563" s="85"/>
      <c r="U563" s="85"/>
      <c r="V563" s="85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80"/>
      <c r="BN563" s="80"/>
      <c r="BO563" s="80"/>
      <c r="BP563" s="80"/>
      <c r="BQ563" s="80"/>
      <c r="BR563" s="80"/>
      <c r="BS563" s="80"/>
      <c r="BT563" s="80"/>
      <c r="BU563" s="80"/>
      <c r="BV563" s="80"/>
      <c r="BW563" s="80"/>
      <c r="BX563" s="80"/>
      <c r="BY563" s="80"/>
      <c r="BZ563" s="80"/>
      <c r="CA563" s="80"/>
    </row>
    <row r="564" spans="20:79" ht="12.75" hidden="1">
      <c r="T564" s="85"/>
      <c r="U564" s="85"/>
      <c r="V564" s="85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</row>
    <row r="565" spans="20:79" ht="12.75" hidden="1">
      <c r="T565" s="85"/>
      <c r="U565" s="85"/>
      <c r="V565" s="85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80"/>
      <c r="BN565" s="80"/>
      <c r="BO565" s="80"/>
      <c r="BP565" s="80"/>
      <c r="BQ565" s="80"/>
      <c r="BR565" s="80"/>
      <c r="BS565" s="80"/>
      <c r="BT565" s="80"/>
      <c r="BU565" s="80"/>
      <c r="BV565" s="80"/>
      <c r="BW565" s="80"/>
      <c r="BX565" s="80"/>
      <c r="BY565" s="80"/>
      <c r="BZ565" s="80"/>
      <c r="CA565" s="80"/>
    </row>
    <row r="566" spans="20:79" ht="12.75" hidden="1">
      <c r="T566" s="85"/>
      <c r="U566" s="85"/>
      <c r="V566" s="85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</row>
    <row r="567" spans="20:79" ht="12.75" hidden="1">
      <c r="T567" s="85"/>
      <c r="U567" s="85"/>
      <c r="V567" s="85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80"/>
      <c r="BN567" s="80"/>
      <c r="BO567" s="80"/>
      <c r="BP567" s="80"/>
      <c r="BQ567" s="80"/>
      <c r="BR567" s="80"/>
      <c r="BS567" s="80"/>
      <c r="BT567" s="80"/>
      <c r="BU567" s="80"/>
      <c r="BV567" s="80"/>
      <c r="BW567" s="80"/>
      <c r="BX567" s="80"/>
      <c r="BY567" s="80"/>
      <c r="BZ567" s="80"/>
      <c r="CA567" s="80"/>
    </row>
    <row r="568" spans="20:79" ht="12.75" hidden="1">
      <c r="T568" s="85"/>
      <c r="U568" s="85"/>
      <c r="V568" s="85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</row>
    <row r="569" spans="20:79" ht="0.75" customHeight="1" hidden="1">
      <c r="T569" s="85"/>
      <c r="U569" s="85"/>
      <c r="V569" s="85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80"/>
      <c r="BN569" s="80"/>
      <c r="BO569" s="80"/>
      <c r="BP569" s="80"/>
      <c r="BQ569" s="80"/>
      <c r="BR569" s="80"/>
      <c r="BS569" s="80"/>
      <c r="BT569" s="80"/>
      <c r="BU569" s="80"/>
      <c r="BV569" s="80"/>
      <c r="BW569" s="80"/>
      <c r="BX569" s="80"/>
      <c r="BY569" s="80"/>
      <c r="BZ569" s="80"/>
      <c r="CA569" s="80"/>
    </row>
    <row r="570" spans="20:79" ht="12.75" hidden="1">
      <c r="T570" s="85"/>
      <c r="U570" s="85"/>
      <c r="V570" s="85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80"/>
      <c r="BN570" s="80"/>
      <c r="BO570" s="80"/>
      <c r="BP570" s="80"/>
      <c r="BQ570" s="80"/>
      <c r="BR570" s="80"/>
      <c r="BS570" s="80"/>
      <c r="BT570" s="80"/>
      <c r="BU570" s="80"/>
      <c r="BV570" s="80"/>
      <c r="BW570" s="80"/>
      <c r="BX570" s="80"/>
      <c r="BY570" s="80"/>
      <c r="BZ570" s="80"/>
      <c r="CA570" s="80"/>
    </row>
    <row r="571" spans="20:79" ht="12.75" hidden="1">
      <c r="T571" s="85"/>
      <c r="U571" s="85"/>
      <c r="V571" s="85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</row>
    <row r="572" spans="20:79" ht="12.75" hidden="1">
      <c r="T572" s="85"/>
      <c r="U572" s="85"/>
      <c r="V572" s="85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80"/>
      <c r="BN572" s="80"/>
      <c r="BO572" s="80"/>
      <c r="BP572" s="80"/>
      <c r="BQ572" s="80"/>
      <c r="BR572" s="80"/>
      <c r="BS572" s="80"/>
      <c r="BT572" s="80"/>
      <c r="BU572" s="80"/>
      <c r="BV572" s="80"/>
      <c r="BW572" s="80"/>
      <c r="BX572" s="80"/>
      <c r="BY572" s="80"/>
      <c r="BZ572" s="80"/>
      <c r="CA572" s="80"/>
    </row>
    <row r="573" spans="20:79" ht="12.75" hidden="1">
      <c r="T573" s="85"/>
      <c r="U573" s="85"/>
      <c r="V573" s="85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80"/>
      <c r="BN573" s="80"/>
      <c r="BO573" s="80"/>
      <c r="BP573" s="80"/>
      <c r="BQ573" s="80"/>
      <c r="BR573" s="80"/>
      <c r="BS573" s="80"/>
      <c r="BT573" s="80"/>
      <c r="BU573" s="80"/>
      <c r="BV573" s="80"/>
      <c r="BW573" s="80"/>
      <c r="BX573" s="80"/>
      <c r="BY573" s="80"/>
      <c r="BZ573" s="80"/>
      <c r="CA573" s="80"/>
    </row>
    <row r="574" spans="20:79" ht="12.75" hidden="1">
      <c r="T574" s="85"/>
      <c r="U574" s="85"/>
      <c r="V574" s="85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80"/>
      <c r="BN574" s="80"/>
      <c r="BO574" s="80"/>
      <c r="BP574" s="80"/>
      <c r="BQ574" s="80"/>
      <c r="BR574" s="80"/>
      <c r="BS574" s="80"/>
      <c r="BT574" s="80"/>
      <c r="BU574" s="80"/>
      <c r="BV574" s="80"/>
      <c r="BW574" s="80"/>
      <c r="BX574" s="80"/>
      <c r="BY574" s="80"/>
      <c r="BZ574" s="80"/>
      <c r="CA574" s="80"/>
    </row>
    <row r="575" spans="20:79" ht="12.75" hidden="1">
      <c r="T575" s="85"/>
      <c r="U575" s="85"/>
      <c r="V575" s="85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</row>
    <row r="576" spans="20:79" ht="12.75" hidden="1">
      <c r="T576" s="85"/>
      <c r="U576" s="85"/>
      <c r="V576" s="85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80"/>
      <c r="BN576" s="80"/>
      <c r="BO576" s="80"/>
      <c r="BP576" s="80"/>
      <c r="BQ576" s="80"/>
      <c r="BR576" s="80"/>
      <c r="BS576" s="80"/>
      <c r="BT576" s="80"/>
      <c r="BU576" s="80"/>
      <c r="BV576" s="80"/>
      <c r="BW576" s="80"/>
      <c r="BX576" s="80"/>
      <c r="BY576" s="80"/>
      <c r="BZ576" s="80"/>
      <c r="CA576" s="80"/>
    </row>
    <row r="577" spans="20:79" ht="12.75" hidden="1">
      <c r="T577" s="85"/>
      <c r="U577" s="85"/>
      <c r="V577" s="85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80"/>
      <c r="BN577" s="80"/>
      <c r="BO577" s="80"/>
      <c r="BP577" s="80"/>
      <c r="BQ577" s="80"/>
      <c r="BR577" s="80"/>
      <c r="BS577" s="80"/>
      <c r="BT577" s="80"/>
      <c r="BU577" s="80"/>
      <c r="BV577" s="80"/>
      <c r="BW577" s="80"/>
      <c r="BX577" s="80"/>
      <c r="BY577" s="80"/>
      <c r="BZ577" s="80"/>
      <c r="CA577" s="80"/>
    </row>
    <row r="578" spans="20:79" ht="12.75" hidden="1">
      <c r="T578" s="85"/>
      <c r="U578" s="85"/>
      <c r="V578" s="85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80"/>
      <c r="BN578" s="80"/>
      <c r="BO578" s="80"/>
      <c r="BP578" s="80"/>
      <c r="BQ578" s="80"/>
      <c r="BR578" s="80"/>
      <c r="BS578" s="80"/>
      <c r="BT578" s="80"/>
      <c r="BU578" s="80"/>
      <c r="BV578" s="80"/>
      <c r="BW578" s="80"/>
      <c r="BX578" s="80"/>
      <c r="BY578" s="80"/>
      <c r="BZ578" s="80"/>
      <c r="CA578" s="80"/>
    </row>
    <row r="579" spans="20:79" ht="12.75" hidden="1">
      <c r="T579" s="85"/>
      <c r="U579" s="85"/>
      <c r="V579" s="85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80"/>
      <c r="BN579" s="80"/>
      <c r="BO579" s="80"/>
      <c r="BP579" s="80"/>
      <c r="BQ579" s="80"/>
      <c r="BR579" s="80"/>
      <c r="BS579" s="80"/>
      <c r="BT579" s="80"/>
      <c r="BU579" s="80"/>
      <c r="BV579" s="80"/>
      <c r="BW579" s="80"/>
      <c r="BX579" s="80"/>
      <c r="BY579" s="80"/>
      <c r="BZ579" s="80"/>
      <c r="CA579" s="80"/>
    </row>
    <row r="580" spans="20:79" ht="12.75" hidden="1">
      <c r="T580" s="85"/>
      <c r="U580" s="85"/>
      <c r="V580" s="85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80"/>
      <c r="BN580" s="80"/>
      <c r="BO580" s="80"/>
      <c r="BP580" s="80"/>
      <c r="BQ580" s="80"/>
      <c r="BR580" s="80"/>
      <c r="BS580" s="80"/>
      <c r="BT580" s="80"/>
      <c r="BU580" s="80"/>
      <c r="BV580" s="80"/>
      <c r="BW580" s="80"/>
      <c r="BX580" s="80"/>
      <c r="BY580" s="80"/>
      <c r="BZ580" s="80"/>
      <c r="CA580" s="80"/>
    </row>
    <row r="581" spans="20:79" ht="12.75" hidden="1">
      <c r="T581" s="85"/>
      <c r="U581" s="85"/>
      <c r="V581" s="85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  <c r="CA581" s="80"/>
    </row>
    <row r="582" spans="20:79" ht="12.75" hidden="1">
      <c r="T582" s="85"/>
      <c r="U582" s="85"/>
      <c r="V582" s="85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  <c r="CA582" s="80"/>
    </row>
    <row r="583" spans="20:79" ht="12.75" hidden="1">
      <c r="T583" s="85"/>
      <c r="U583" s="85"/>
      <c r="V583" s="85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  <c r="CA583" s="80"/>
    </row>
    <row r="584" spans="20:79" ht="12.75" hidden="1">
      <c r="T584" s="85"/>
      <c r="U584" s="85"/>
      <c r="V584" s="85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  <c r="CA584" s="80"/>
    </row>
    <row r="585" spans="20:79" ht="12.75" hidden="1">
      <c r="T585" s="85"/>
      <c r="U585" s="85"/>
      <c r="V585" s="85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80"/>
      <c r="BN585" s="80"/>
      <c r="BO585" s="80"/>
      <c r="BP585" s="80"/>
      <c r="BQ585" s="80"/>
      <c r="BR585" s="80"/>
      <c r="BS585" s="80"/>
      <c r="BT585" s="80"/>
      <c r="BU585" s="80"/>
      <c r="BV585" s="80"/>
      <c r="BW585" s="80"/>
      <c r="BX585" s="80"/>
      <c r="BY585" s="80"/>
      <c r="BZ585" s="80"/>
      <c r="CA585" s="80"/>
    </row>
    <row r="586" spans="20:79" ht="12.75" hidden="1">
      <c r="T586" s="85"/>
      <c r="U586" s="85"/>
      <c r="V586" s="85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80"/>
      <c r="BN586" s="80"/>
      <c r="BO586" s="80"/>
      <c r="BP586" s="80"/>
      <c r="BQ586" s="80"/>
      <c r="BR586" s="80"/>
      <c r="BS586" s="80"/>
      <c r="BT586" s="80"/>
      <c r="BU586" s="80"/>
      <c r="BV586" s="80"/>
      <c r="BW586" s="80"/>
      <c r="BX586" s="80"/>
      <c r="BY586" s="80"/>
      <c r="BZ586" s="80"/>
      <c r="CA586" s="80"/>
    </row>
    <row r="587" spans="20:79" ht="12.75" hidden="1">
      <c r="T587" s="85"/>
      <c r="U587" s="85"/>
      <c r="V587" s="85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</row>
    <row r="588" spans="20:79" ht="12.75" hidden="1">
      <c r="T588" s="85"/>
      <c r="U588" s="85"/>
      <c r="V588" s="85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80"/>
      <c r="BN588" s="80"/>
      <c r="BO588" s="80"/>
      <c r="BP588" s="80"/>
      <c r="BQ588" s="80"/>
      <c r="BR588" s="80"/>
      <c r="BS588" s="80"/>
      <c r="BT588" s="80"/>
      <c r="BU588" s="80"/>
      <c r="BV588" s="80"/>
      <c r="BW588" s="80"/>
      <c r="BX588" s="80"/>
      <c r="BY588" s="80"/>
      <c r="BZ588" s="80"/>
      <c r="CA588" s="80"/>
    </row>
    <row r="589" spans="20:79" ht="12.75" hidden="1">
      <c r="T589" s="85"/>
      <c r="U589" s="85"/>
      <c r="V589" s="85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</row>
    <row r="590" spans="20:79" ht="5.25" customHeight="1" hidden="1">
      <c r="T590" s="85"/>
      <c r="U590" s="85"/>
      <c r="V590" s="85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80"/>
      <c r="BN590" s="80"/>
      <c r="BO590" s="80"/>
      <c r="BP590" s="80"/>
      <c r="BQ590" s="80"/>
      <c r="BR590" s="80"/>
      <c r="BS590" s="80"/>
      <c r="BT590" s="80"/>
      <c r="BU590" s="80"/>
      <c r="BV590" s="80"/>
      <c r="BW590" s="80"/>
      <c r="BX590" s="80"/>
      <c r="BY590" s="80"/>
      <c r="BZ590" s="80"/>
      <c r="CA590" s="80"/>
    </row>
    <row r="591" spans="20:79" ht="12.75" hidden="1">
      <c r="T591" s="85"/>
      <c r="U591" s="85"/>
      <c r="V591" s="85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80"/>
      <c r="BN591" s="80"/>
      <c r="BO591" s="80"/>
      <c r="BP591" s="80"/>
      <c r="BQ591" s="80"/>
      <c r="BR591" s="80"/>
      <c r="BS591" s="80"/>
      <c r="BT591" s="80"/>
      <c r="BU591" s="80"/>
      <c r="BV591" s="80"/>
      <c r="BW591" s="80"/>
      <c r="BX591" s="80"/>
      <c r="BY591" s="80"/>
      <c r="BZ591" s="80"/>
      <c r="CA591" s="80"/>
    </row>
    <row r="592" spans="20:79" ht="12.75" hidden="1">
      <c r="T592" s="85"/>
      <c r="U592" s="85"/>
      <c r="V592" s="85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</row>
    <row r="593" spans="20:79" ht="12.75" hidden="1">
      <c r="T593" s="85"/>
      <c r="U593" s="85"/>
      <c r="V593" s="85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80"/>
      <c r="BN593" s="80"/>
      <c r="BO593" s="80"/>
      <c r="BP593" s="80"/>
      <c r="BQ593" s="80"/>
      <c r="BR593" s="80"/>
      <c r="BS593" s="80"/>
      <c r="BT593" s="80"/>
      <c r="BU593" s="80"/>
      <c r="BV593" s="80"/>
      <c r="BW593" s="80"/>
      <c r="BX593" s="80"/>
      <c r="BY593" s="80"/>
      <c r="BZ593" s="80"/>
      <c r="CA593" s="80"/>
    </row>
    <row r="594" spans="20:79" ht="12.75" hidden="1">
      <c r="T594" s="85"/>
      <c r="U594" s="85"/>
      <c r="V594" s="85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80"/>
      <c r="BN594" s="80"/>
      <c r="BO594" s="80"/>
      <c r="BP594" s="80"/>
      <c r="BQ594" s="80"/>
      <c r="BR594" s="80"/>
      <c r="BS594" s="80"/>
      <c r="BT594" s="80"/>
      <c r="BU594" s="80"/>
      <c r="BV594" s="80"/>
      <c r="BW594" s="80"/>
      <c r="BX594" s="80"/>
      <c r="BY594" s="80"/>
      <c r="BZ594" s="80"/>
      <c r="CA594" s="80"/>
    </row>
    <row r="595" spans="20:79" ht="12.75" hidden="1">
      <c r="T595" s="85"/>
      <c r="U595" s="85"/>
      <c r="V595" s="85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80"/>
      <c r="BO595" s="80"/>
      <c r="BP595" s="80"/>
      <c r="BQ595" s="80"/>
      <c r="BR595" s="80"/>
      <c r="BS595" s="80"/>
      <c r="BT595" s="80"/>
      <c r="BU595" s="80"/>
      <c r="BV595" s="80"/>
      <c r="BW595" s="80"/>
      <c r="BX595" s="80"/>
      <c r="BY595" s="80"/>
      <c r="BZ595" s="80"/>
      <c r="CA595" s="80"/>
    </row>
    <row r="596" spans="20:79" ht="12.75" hidden="1">
      <c r="T596" s="85"/>
      <c r="U596" s="85"/>
      <c r="V596" s="85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</row>
    <row r="597" spans="20:79" ht="12.75" hidden="1">
      <c r="T597" s="85"/>
      <c r="U597" s="85"/>
      <c r="V597" s="85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80"/>
      <c r="BN597" s="80"/>
      <c r="BO597" s="80"/>
      <c r="BP597" s="80"/>
      <c r="BQ597" s="80"/>
      <c r="BR597" s="80"/>
      <c r="BS597" s="80"/>
      <c r="BT597" s="80"/>
      <c r="BU597" s="80"/>
      <c r="BV597" s="80"/>
      <c r="BW597" s="80"/>
      <c r="BX597" s="80"/>
      <c r="BY597" s="80"/>
      <c r="BZ597" s="80"/>
      <c r="CA597" s="80"/>
    </row>
    <row r="598" spans="20:79" ht="12.75" hidden="1">
      <c r="T598" s="85"/>
      <c r="U598" s="85"/>
      <c r="V598" s="85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80"/>
      <c r="BN598" s="80"/>
      <c r="BO598" s="80"/>
      <c r="BP598" s="80"/>
      <c r="BQ598" s="80"/>
      <c r="BR598" s="80"/>
      <c r="BS598" s="80"/>
      <c r="BT598" s="80"/>
      <c r="BU598" s="80"/>
      <c r="BV598" s="80"/>
      <c r="BW598" s="80"/>
      <c r="BX598" s="80"/>
      <c r="BY598" s="80"/>
      <c r="BZ598" s="80"/>
      <c r="CA598" s="80"/>
    </row>
    <row r="599" spans="20:79" ht="12.75" hidden="1">
      <c r="T599" s="85"/>
      <c r="U599" s="85"/>
      <c r="V599" s="85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80"/>
      <c r="BN599" s="80"/>
      <c r="BO599" s="80"/>
      <c r="BP599" s="80"/>
      <c r="BQ599" s="80"/>
      <c r="BR599" s="80"/>
      <c r="BS599" s="80"/>
      <c r="BT599" s="80"/>
      <c r="BU599" s="80"/>
      <c r="BV599" s="80"/>
      <c r="BW599" s="80"/>
      <c r="BX599" s="80"/>
      <c r="BY599" s="80"/>
      <c r="BZ599" s="80"/>
      <c r="CA599" s="80"/>
    </row>
    <row r="600" spans="20:79" ht="12.75" hidden="1">
      <c r="T600" s="85"/>
      <c r="U600" s="85"/>
      <c r="V600" s="85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80"/>
      <c r="BN600" s="80"/>
      <c r="BO600" s="80"/>
      <c r="BP600" s="80"/>
      <c r="BQ600" s="80"/>
      <c r="BR600" s="80"/>
      <c r="BS600" s="80"/>
      <c r="BT600" s="80"/>
      <c r="BU600" s="80"/>
      <c r="BV600" s="80"/>
      <c r="BW600" s="80"/>
      <c r="BX600" s="80"/>
      <c r="BY600" s="80"/>
      <c r="BZ600" s="80"/>
      <c r="CA600" s="80"/>
    </row>
    <row r="601" spans="20:79" ht="12.75" hidden="1">
      <c r="T601" s="85"/>
      <c r="U601" s="85"/>
      <c r="V601" s="85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0"/>
      <c r="BR601" s="80"/>
      <c r="BS601" s="80"/>
      <c r="BT601" s="80"/>
      <c r="BU601" s="80"/>
      <c r="BV601" s="80"/>
      <c r="BW601" s="80"/>
      <c r="BX601" s="80"/>
      <c r="BY601" s="80"/>
      <c r="BZ601" s="80"/>
      <c r="CA601" s="80"/>
    </row>
    <row r="602" spans="20:79" ht="12.75" hidden="1">
      <c r="T602" s="85"/>
      <c r="U602" s="85"/>
      <c r="V602" s="85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0"/>
      <c r="BR602" s="80"/>
      <c r="BS602" s="80"/>
      <c r="BT602" s="80"/>
      <c r="BU602" s="80"/>
      <c r="BV602" s="80"/>
      <c r="BW602" s="80"/>
      <c r="BX602" s="80"/>
      <c r="BY602" s="80"/>
      <c r="BZ602" s="80"/>
      <c r="CA602" s="80"/>
    </row>
    <row r="603" spans="20:79" ht="12.75" hidden="1">
      <c r="T603" s="85"/>
      <c r="U603" s="85"/>
      <c r="V603" s="85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0"/>
      <c r="BR603" s="80"/>
      <c r="BS603" s="80"/>
      <c r="BT603" s="80"/>
      <c r="BU603" s="80"/>
      <c r="BV603" s="80"/>
      <c r="BW603" s="80"/>
      <c r="BX603" s="80"/>
      <c r="BY603" s="80"/>
      <c r="BZ603" s="80"/>
      <c r="CA603" s="80"/>
    </row>
    <row r="604" spans="20:79" ht="12.75" hidden="1">
      <c r="T604" s="85"/>
      <c r="U604" s="85"/>
      <c r="V604" s="85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0"/>
      <c r="BR604" s="80"/>
      <c r="BS604" s="80"/>
      <c r="BT604" s="80"/>
      <c r="BU604" s="80"/>
      <c r="BV604" s="80"/>
      <c r="BW604" s="80"/>
      <c r="BX604" s="80"/>
      <c r="BY604" s="80"/>
      <c r="BZ604" s="80"/>
      <c r="CA604" s="80"/>
    </row>
    <row r="605" spans="20:79" ht="12.75" hidden="1">
      <c r="T605" s="85"/>
      <c r="U605" s="85"/>
      <c r="V605" s="85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80"/>
      <c r="BN605" s="80"/>
      <c r="BO605" s="80"/>
      <c r="BP605" s="80"/>
      <c r="BQ605" s="80"/>
      <c r="BR605" s="80"/>
      <c r="BS605" s="80"/>
      <c r="BT605" s="80"/>
      <c r="BU605" s="80"/>
      <c r="BV605" s="80"/>
      <c r="BW605" s="80"/>
      <c r="BX605" s="80"/>
      <c r="BY605" s="80"/>
      <c r="BZ605" s="80"/>
      <c r="CA605" s="80"/>
    </row>
    <row r="606" spans="20:79" ht="12.75" hidden="1">
      <c r="T606" s="85"/>
      <c r="U606" s="85"/>
      <c r="V606" s="85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0"/>
      <c r="BR606" s="80"/>
      <c r="BS606" s="80"/>
      <c r="BT606" s="80"/>
      <c r="BU606" s="80"/>
      <c r="BV606" s="80"/>
      <c r="BW606" s="80"/>
      <c r="BX606" s="80"/>
      <c r="BY606" s="80"/>
      <c r="BZ606" s="80"/>
      <c r="CA606" s="80"/>
    </row>
    <row r="607" spans="20:79" ht="12.75" hidden="1">
      <c r="T607" s="85"/>
      <c r="U607" s="85"/>
      <c r="V607" s="85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0"/>
      <c r="BR607" s="80"/>
      <c r="BS607" s="80"/>
      <c r="BT607" s="80"/>
      <c r="BU607" s="80"/>
      <c r="BV607" s="80"/>
      <c r="BW607" s="80"/>
      <c r="BX607" s="80"/>
      <c r="BY607" s="80"/>
      <c r="BZ607" s="80"/>
      <c r="CA607" s="80"/>
    </row>
    <row r="608" spans="20:79" ht="12.75" hidden="1">
      <c r="T608" s="85"/>
      <c r="U608" s="85"/>
      <c r="V608" s="85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0"/>
      <c r="BR608" s="80"/>
      <c r="BS608" s="80"/>
      <c r="BT608" s="80"/>
      <c r="BU608" s="80"/>
      <c r="BV608" s="80"/>
      <c r="BW608" s="80"/>
      <c r="BX608" s="80"/>
      <c r="BY608" s="80"/>
      <c r="BZ608" s="80"/>
      <c r="CA608" s="80"/>
    </row>
    <row r="609" spans="20:79" ht="12.75" hidden="1">
      <c r="T609" s="85"/>
      <c r="U609" s="85"/>
      <c r="V609" s="85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0"/>
      <c r="BR609" s="80"/>
      <c r="BS609" s="80"/>
      <c r="BT609" s="80"/>
      <c r="BU609" s="80"/>
      <c r="BV609" s="80"/>
      <c r="BW609" s="80"/>
      <c r="BX609" s="80"/>
      <c r="BY609" s="80"/>
      <c r="BZ609" s="80"/>
      <c r="CA609" s="80"/>
    </row>
    <row r="610" spans="20:79" ht="12.75" hidden="1">
      <c r="T610" s="85"/>
      <c r="U610" s="85"/>
      <c r="V610" s="85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0"/>
      <c r="BR610" s="80"/>
      <c r="BS610" s="80"/>
      <c r="BT610" s="80"/>
      <c r="BU610" s="80"/>
      <c r="BV610" s="80"/>
      <c r="BW610" s="80"/>
      <c r="BX610" s="80"/>
      <c r="BY610" s="80"/>
      <c r="BZ610" s="80"/>
      <c r="CA610" s="80"/>
    </row>
    <row r="611" spans="20:79" ht="12.75" hidden="1">
      <c r="T611" s="85"/>
      <c r="U611" s="85"/>
      <c r="V611" s="85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</row>
    <row r="612" spans="20:79" ht="1.5" customHeight="1" hidden="1">
      <c r="T612" s="85"/>
      <c r="U612" s="85"/>
      <c r="V612" s="85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80"/>
      <c r="BN612" s="80"/>
      <c r="BO612" s="80"/>
      <c r="BP612" s="80"/>
      <c r="BQ612" s="80"/>
      <c r="BR612" s="80"/>
      <c r="BS612" s="80"/>
      <c r="BT612" s="80"/>
      <c r="BU612" s="80"/>
      <c r="BV612" s="80"/>
      <c r="BW612" s="80"/>
      <c r="BX612" s="80"/>
      <c r="BY612" s="80"/>
      <c r="BZ612" s="80"/>
      <c r="CA612" s="80"/>
    </row>
    <row r="613" spans="20:79" ht="12.75" hidden="1">
      <c r="T613" s="85"/>
      <c r="U613" s="85"/>
      <c r="V613" s="85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</row>
    <row r="614" spans="20:79" ht="12.75" hidden="1">
      <c r="T614" s="85"/>
      <c r="U614" s="85"/>
      <c r="V614" s="85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</row>
    <row r="615" spans="20:79" ht="12.75" hidden="1">
      <c r="T615" s="85"/>
      <c r="U615" s="85"/>
      <c r="V615" s="85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</row>
    <row r="616" spans="20:79" ht="12.75" hidden="1">
      <c r="T616" s="85"/>
      <c r="U616" s="85"/>
      <c r="V616" s="85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0"/>
      <c r="BR616" s="80"/>
      <c r="BS616" s="80"/>
      <c r="BT616" s="80"/>
      <c r="BU616" s="80"/>
      <c r="BV616" s="80"/>
      <c r="BW616" s="80"/>
      <c r="BX616" s="80"/>
      <c r="BY616" s="80"/>
      <c r="BZ616" s="80"/>
      <c r="CA616" s="80"/>
    </row>
    <row r="617" spans="20:79" ht="12.75" hidden="1">
      <c r="T617" s="85"/>
      <c r="U617" s="85"/>
      <c r="V617" s="85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0"/>
      <c r="BR617" s="80"/>
      <c r="BS617" s="80"/>
      <c r="BT617" s="80"/>
      <c r="BU617" s="80"/>
      <c r="BV617" s="80"/>
      <c r="BW617" s="80"/>
      <c r="BX617" s="80"/>
      <c r="BY617" s="80"/>
      <c r="BZ617" s="80"/>
      <c r="CA617" s="80"/>
    </row>
    <row r="618" spans="20:79" ht="12.75" hidden="1">
      <c r="T618" s="85"/>
      <c r="U618" s="85"/>
      <c r="V618" s="85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80"/>
      <c r="BN618" s="80"/>
      <c r="BO618" s="80"/>
      <c r="BP618" s="80"/>
      <c r="BQ618" s="80"/>
      <c r="BR618" s="80"/>
      <c r="BS618" s="80"/>
      <c r="BT618" s="80"/>
      <c r="BU618" s="80"/>
      <c r="BV618" s="80"/>
      <c r="BW618" s="80"/>
      <c r="BX618" s="80"/>
      <c r="BY618" s="80"/>
      <c r="BZ618" s="80"/>
      <c r="CA618" s="80"/>
    </row>
    <row r="619" spans="20:79" ht="12.75" hidden="1">
      <c r="T619" s="85"/>
      <c r="U619" s="85"/>
      <c r="V619" s="85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80"/>
      <c r="BN619" s="80"/>
      <c r="BO619" s="80"/>
      <c r="BP619" s="80"/>
      <c r="BQ619" s="80"/>
      <c r="BR619" s="80"/>
      <c r="BS619" s="80"/>
      <c r="BT619" s="80"/>
      <c r="BU619" s="80"/>
      <c r="BV619" s="80"/>
      <c r="BW619" s="80"/>
      <c r="BX619" s="80"/>
      <c r="BY619" s="80"/>
      <c r="BZ619" s="80"/>
      <c r="CA619" s="80"/>
    </row>
    <row r="620" spans="20:79" ht="12.75" hidden="1">
      <c r="T620" s="85"/>
      <c r="U620" s="85"/>
      <c r="V620" s="85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80"/>
      <c r="BN620" s="80"/>
      <c r="BO620" s="80"/>
      <c r="BP620" s="80"/>
      <c r="BQ620" s="80"/>
      <c r="BR620" s="80"/>
      <c r="BS620" s="80"/>
      <c r="BT620" s="80"/>
      <c r="BU620" s="80"/>
      <c r="BV620" s="80"/>
      <c r="BW620" s="80"/>
      <c r="BX620" s="80"/>
      <c r="BY620" s="80"/>
      <c r="BZ620" s="80"/>
      <c r="CA620" s="80"/>
    </row>
    <row r="621" spans="20:79" ht="12.75" hidden="1">
      <c r="T621" s="85"/>
      <c r="U621" s="85"/>
      <c r="V621" s="85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  <c r="CA621" s="80"/>
    </row>
    <row r="622" spans="20:79" ht="12.75" hidden="1">
      <c r="T622" s="85"/>
      <c r="U622" s="85"/>
      <c r="V622" s="85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</row>
    <row r="623" spans="20:79" ht="12.75" hidden="1">
      <c r="T623" s="85"/>
      <c r="U623" s="85"/>
      <c r="V623" s="85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</row>
    <row r="624" spans="20:79" ht="12.75" hidden="1">
      <c r="T624" s="85"/>
      <c r="U624" s="85"/>
      <c r="V624" s="85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  <c r="CA624" s="80"/>
    </row>
    <row r="625" spans="20:79" ht="12.75" hidden="1">
      <c r="T625" s="85"/>
      <c r="U625" s="85"/>
      <c r="V625" s="85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</row>
    <row r="626" spans="20:79" ht="12.75" hidden="1">
      <c r="T626" s="85"/>
      <c r="U626" s="85"/>
      <c r="V626" s="85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</row>
    <row r="627" spans="20:79" ht="12.75" hidden="1">
      <c r="T627" s="85"/>
      <c r="U627" s="85"/>
      <c r="V627" s="85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</row>
    <row r="628" spans="20:79" ht="3.75" customHeight="1" hidden="1">
      <c r="T628" s="85"/>
      <c r="U628" s="85"/>
      <c r="V628" s="85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</row>
    <row r="629" spans="20:79" ht="12.75" hidden="1">
      <c r="T629" s="85"/>
      <c r="U629" s="85"/>
      <c r="V629" s="85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</row>
    <row r="630" spans="20:79" ht="12.75" hidden="1">
      <c r="T630" s="85"/>
      <c r="U630" s="85"/>
      <c r="V630" s="85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</row>
    <row r="631" spans="20:79" ht="12.75" hidden="1">
      <c r="T631" s="85"/>
      <c r="U631" s="85"/>
      <c r="V631" s="85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</row>
    <row r="632" spans="20:79" ht="12.75" hidden="1">
      <c r="T632" s="85"/>
      <c r="U632" s="85"/>
      <c r="V632" s="85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</row>
    <row r="633" spans="20:79" ht="12.75" hidden="1">
      <c r="T633" s="85"/>
      <c r="U633" s="85"/>
      <c r="V633" s="85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</row>
    <row r="634" spans="20:79" ht="12.75" hidden="1">
      <c r="T634" s="85"/>
      <c r="U634" s="85"/>
      <c r="V634" s="85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</row>
    <row r="635" spans="20:79" ht="12.75" hidden="1">
      <c r="T635" s="85"/>
      <c r="U635" s="85"/>
      <c r="V635" s="85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</row>
    <row r="636" spans="20:79" ht="12.75" hidden="1">
      <c r="T636" s="85"/>
      <c r="U636" s="85"/>
      <c r="V636" s="85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</row>
    <row r="637" spans="20:79" ht="12.75" hidden="1">
      <c r="T637" s="85"/>
      <c r="U637" s="85"/>
      <c r="V637" s="85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</row>
    <row r="638" spans="20:79" ht="12.75" hidden="1">
      <c r="T638" s="85"/>
      <c r="U638" s="85"/>
      <c r="V638" s="85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</row>
    <row r="639" spans="20:79" ht="12.75" hidden="1">
      <c r="T639" s="85"/>
      <c r="U639" s="85"/>
      <c r="V639" s="85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</row>
    <row r="640" spans="20:79" ht="12.75" hidden="1">
      <c r="T640" s="85"/>
      <c r="U640" s="85"/>
      <c r="V640" s="85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80"/>
      <c r="BN640" s="80"/>
      <c r="BO640" s="80"/>
      <c r="BP640" s="80"/>
      <c r="BQ640" s="80"/>
      <c r="BR640" s="80"/>
      <c r="BS640" s="80"/>
      <c r="BT640" s="80"/>
      <c r="BU640" s="80"/>
      <c r="BV640" s="80"/>
      <c r="BW640" s="80"/>
      <c r="BX640" s="80"/>
      <c r="BY640" s="80"/>
      <c r="BZ640" s="80"/>
      <c r="CA640" s="80"/>
    </row>
    <row r="641" spans="20:79" ht="12.75" hidden="1">
      <c r="T641" s="85"/>
      <c r="U641" s="85"/>
      <c r="V641" s="85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</row>
    <row r="642" spans="20:79" ht="12.75" hidden="1">
      <c r="T642" s="85"/>
      <c r="U642" s="85"/>
      <c r="V642" s="85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80"/>
      <c r="BN642" s="80"/>
      <c r="BO642" s="80"/>
      <c r="BP642" s="80"/>
      <c r="BQ642" s="80"/>
      <c r="BR642" s="80"/>
      <c r="BS642" s="80"/>
      <c r="BT642" s="80"/>
      <c r="BU642" s="80"/>
      <c r="BV642" s="80"/>
      <c r="BW642" s="80"/>
      <c r="BX642" s="80"/>
      <c r="BY642" s="80"/>
      <c r="BZ642" s="80"/>
      <c r="CA642" s="80"/>
    </row>
    <row r="643" spans="20:79" ht="12.75" hidden="1">
      <c r="T643" s="85"/>
      <c r="U643" s="85"/>
      <c r="V643" s="85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80"/>
      <c r="BN643" s="80"/>
      <c r="BO643" s="80"/>
      <c r="BP643" s="80"/>
      <c r="BQ643" s="80"/>
      <c r="BR643" s="80"/>
      <c r="BS643" s="80"/>
      <c r="BT643" s="80"/>
      <c r="BU643" s="80"/>
      <c r="BV643" s="80"/>
      <c r="BW643" s="80"/>
      <c r="BX643" s="80"/>
      <c r="BY643" s="80"/>
      <c r="BZ643" s="80"/>
      <c r="CA643" s="80"/>
    </row>
    <row r="644" spans="20:79" ht="12.75" hidden="1">
      <c r="T644" s="85"/>
      <c r="U644" s="85"/>
      <c r="V644" s="85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80"/>
      <c r="BN644" s="80"/>
      <c r="BO644" s="80"/>
      <c r="BP644" s="80"/>
      <c r="BQ644" s="80"/>
      <c r="BR644" s="80"/>
      <c r="BS644" s="80"/>
      <c r="BT644" s="80"/>
      <c r="BU644" s="80"/>
      <c r="BV644" s="80"/>
      <c r="BW644" s="80"/>
      <c r="BX644" s="80"/>
      <c r="BY644" s="80"/>
      <c r="BZ644" s="80"/>
      <c r="CA644" s="80"/>
    </row>
    <row r="645" spans="20:79" ht="12.75" hidden="1">
      <c r="T645" s="85"/>
      <c r="U645" s="85"/>
      <c r="V645" s="85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80"/>
      <c r="BN645" s="80"/>
      <c r="BO645" s="80"/>
      <c r="BP645" s="80"/>
      <c r="BQ645" s="80"/>
      <c r="BR645" s="80"/>
      <c r="BS645" s="80"/>
      <c r="BT645" s="80"/>
      <c r="BU645" s="80"/>
      <c r="BV645" s="80"/>
      <c r="BW645" s="80"/>
      <c r="BX645" s="80"/>
      <c r="BY645" s="80"/>
      <c r="BZ645" s="80"/>
      <c r="CA645" s="80"/>
    </row>
    <row r="646" spans="20:79" ht="0.75" customHeight="1" hidden="1">
      <c r="T646" s="85"/>
      <c r="U646" s="85"/>
      <c r="V646" s="85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80"/>
      <c r="BN646" s="80"/>
      <c r="BO646" s="80"/>
      <c r="BP646" s="80"/>
      <c r="BQ646" s="80"/>
      <c r="BR646" s="80"/>
      <c r="BS646" s="80"/>
      <c r="BT646" s="80"/>
      <c r="BU646" s="80"/>
      <c r="BV646" s="80"/>
      <c r="BW646" s="80"/>
      <c r="BX646" s="80"/>
      <c r="BY646" s="80"/>
      <c r="BZ646" s="80"/>
      <c r="CA646" s="80"/>
    </row>
    <row r="647" spans="20:79" ht="12.75" hidden="1">
      <c r="T647" s="85"/>
      <c r="U647" s="85"/>
      <c r="V647" s="85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</row>
    <row r="648" spans="20:79" ht="12.75" hidden="1">
      <c r="T648" s="85"/>
      <c r="U648" s="85"/>
      <c r="V648" s="85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</row>
    <row r="649" spans="20:79" ht="12.75" hidden="1">
      <c r="T649" s="85"/>
      <c r="U649" s="85"/>
      <c r="V649" s="85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</row>
    <row r="650" spans="20:79" ht="12.75" hidden="1">
      <c r="T650" s="85"/>
      <c r="U650" s="85"/>
      <c r="V650" s="85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</row>
    <row r="651" spans="20:79" ht="12.75" hidden="1">
      <c r="T651" s="85"/>
      <c r="U651" s="85"/>
      <c r="V651" s="85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</row>
    <row r="652" spans="20:79" ht="12.75" hidden="1">
      <c r="T652" s="85"/>
      <c r="U652" s="85"/>
      <c r="V652" s="85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</row>
    <row r="653" spans="20:79" ht="12.75" hidden="1">
      <c r="T653" s="85"/>
      <c r="U653" s="85"/>
      <c r="V653" s="85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</row>
    <row r="654" spans="20:79" ht="12.75" hidden="1">
      <c r="T654" s="85"/>
      <c r="U654" s="85"/>
      <c r="V654" s="85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</row>
    <row r="655" spans="20:79" ht="12.75" hidden="1">
      <c r="T655" s="85"/>
      <c r="U655" s="85"/>
      <c r="V655" s="85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</row>
    <row r="656" spans="20:79" ht="12.75" hidden="1">
      <c r="T656" s="85"/>
      <c r="U656" s="85"/>
      <c r="V656" s="85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</row>
    <row r="657" spans="20:79" ht="12.75" hidden="1">
      <c r="T657" s="85"/>
      <c r="U657" s="85"/>
      <c r="V657" s="85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</row>
    <row r="658" spans="20:79" ht="12.75" hidden="1">
      <c r="T658" s="85"/>
      <c r="U658" s="85"/>
      <c r="V658" s="85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</row>
    <row r="659" spans="20:79" ht="12.75" hidden="1">
      <c r="T659" s="85"/>
      <c r="U659" s="85"/>
      <c r="V659" s="85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</row>
    <row r="660" spans="20:79" ht="12.75" hidden="1">
      <c r="T660" s="85"/>
      <c r="U660" s="85"/>
      <c r="V660" s="85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</row>
    <row r="661" spans="20:79" ht="11.25" customHeight="1" hidden="1">
      <c r="T661" s="85"/>
      <c r="U661" s="85"/>
      <c r="V661" s="85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</row>
    <row r="662" spans="20:79" ht="12.75" hidden="1">
      <c r="T662" s="85"/>
      <c r="U662" s="85"/>
      <c r="V662" s="85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  <c r="BY662" s="80"/>
      <c r="BZ662" s="80"/>
      <c r="CA662" s="80"/>
    </row>
    <row r="663" spans="20:79" ht="12.75" hidden="1">
      <c r="T663" s="85"/>
      <c r="U663" s="85"/>
      <c r="V663" s="85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  <c r="BY663" s="80"/>
      <c r="BZ663" s="80"/>
      <c r="CA663" s="80"/>
    </row>
    <row r="664" spans="20:79" ht="12.75" hidden="1">
      <c r="T664" s="85"/>
      <c r="U664" s="85"/>
      <c r="V664" s="85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  <c r="BY664" s="80"/>
      <c r="BZ664" s="80"/>
      <c r="CA664" s="80"/>
    </row>
    <row r="665" spans="20:79" ht="12.75" hidden="1">
      <c r="T665" s="85"/>
      <c r="U665" s="85"/>
      <c r="V665" s="85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  <c r="CA665" s="80"/>
    </row>
    <row r="666" spans="20:79" ht="12.75" hidden="1">
      <c r="T666" s="85"/>
      <c r="U666" s="85"/>
      <c r="V666" s="85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  <c r="CA666" s="80"/>
    </row>
    <row r="667" spans="20:79" ht="12.75" hidden="1">
      <c r="T667" s="85"/>
      <c r="U667" s="85"/>
      <c r="V667" s="85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  <c r="CA667" s="80"/>
    </row>
    <row r="668" spans="20:79" ht="12.75" hidden="1">
      <c r="T668" s="85"/>
      <c r="U668" s="85"/>
      <c r="V668" s="85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  <c r="CA668" s="80"/>
    </row>
    <row r="669" spans="20:79" ht="12.75" hidden="1">
      <c r="T669" s="85"/>
      <c r="U669" s="85"/>
      <c r="V669" s="85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80"/>
      <c r="BN669" s="80"/>
      <c r="BO669" s="80"/>
      <c r="BP669" s="80"/>
      <c r="BQ669" s="80"/>
      <c r="BR669" s="80"/>
      <c r="BS669" s="80"/>
      <c r="BT669" s="80"/>
      <c r="BU669" s="80"/>
      <c r="BV669" s="80"/>
      <c r="BW669" s="80"/>
      <c r="BX669" s="80"/>
      <c r="BY669" s="80"/>
      <c r="BZ669" s="80"/>
      <c r="CA669" s="80"/>
    </row>
    <row r="670" spans="20:79" ht="12.75" hidden="1">
      <c r="T670" s="85"/>
      <c r="U670" s="85"/>
      <c r="V670" s="85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</row>
    <row r="671" spans="20:79" ht="12.75" hidden="1">
      <c r="T671" s="85"/>
      <c r="U671" s="85"/>
      <c r="V671" s="85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80"/>
      <c r="BN671" s="80"/>
      <c r="BO671" s="80"/>
      <c r="BP671" s="80"/>
      <c r="BQ671" s="80"/>
      <c r="BR671" s="80"/>
      <c r="BS671" s="80"/>
      <c r="BT671" s="80"/>
      <c r="BU671" s="80"/>
      <c r="BV671" s="80"/>
      <c r="BW671" s="80"/>
      <c r="BX671" s="80"/>
      <c r="BY671" s="80"/>
      <c r="BZ671" s="80"/>
      <c r="CA671" s="80"/>
    </row>
    <row r="672" spans="20:79" ht="12.75" hidden="1">
      <c r="T672" s="85"/>
      <c r="U672" s="85"/>
      <c r="V672" s="85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</row>
    <row r="673" spans="20:79" ht="12.75" hidden="1">
      <c r="T673" s="85"/>
      <c r="U673" s="85"/>
      <c r="V673" s="85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80"/>
      <c r="BN673" s="80"/>
      <c r="BO673" s="80"/>
      <c r="BP673" s="80"/>
      <c r="BQ673" s="80"/>
      <c r="BR673" s="80"/>
      <c r="BS673" s="80"/>
      <c r="BT673" s="80"/>
      <c r="BU673" s="80"/>
      <c r="BV673" s="80"/>
      <c r="BW673" s="80"/>
      <c r="BX673" s="80"/>
      <c r="BY673" s="80"/>
      <c r="BZ673" s="80"/>
      <c r="CA673" s="80"/>
    </row>
    <row r="674" spans="20:79" ht="12.75" hidden="1">
      <c r="T674" s="85"/>
      <c r="U674" s="85"/>
      <c r="V674" s="85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</row>
    <row r="675" spans="20:79" ht="12.75" hidden="1">
      <c r="T675" s="85"/>
      <c r="U675" s="85"/>
      <c r="V675" s="85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80"/>
      <c r="BN675" s="80"/>
      <c r="BO675" s="80"/>
      <c r="BP675" s="80"/>
      <c r="BQ675" s="80"/>
      <c r="BR675" s="80"/>
      <c r="BS675" s="80"/>
      <c r="BT675" s="80"/>
      <c r="BU675" s="80"/>
      <c r="BV675" s="80"/>
      <c r="BW675" s="80"/>
      <c r="BX675" s="80"/>
      <c r="BY675" s="80"/>
      <c r="BZ675" s="80"/>
      <c r="CA675" s="80"/>
    </row>
    <row r="676" spans="20:79" ht="12.75" hidden="1">
      <c r="T676" s="85"/>
      <c r="U676" s="85"/>
      <c r="V676" s="85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80"/>
      <c r="BN676" s="80"/>
      <c r="BO676" s="80"/>
      <c r="BP676" s="80"/>
      <c r="BQ676" s="80"/>
      <c r="BR676" s="80"/>
      <c r="BS676" s="80"/>
      <c r="BT676" s="80"/>
      <c r="BU676" s="80"/>
      <c r="BV676" s="80"/>
      <c r="BW676" s="80"/>
      <c r="BX676" s="80"/>
      <c r="BY676" s="80"/>
      <c r="BZ676" s="80"/>
      <c r="CA676" s="80"/>
    </row>
    <row r="677" spans="20:79" ht="12.75" hidden="1">
      <c r="T677" s="85"/>
      <c r="U677" s="85"/>
      <c r="V677" s="85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80"/>
      <c r="BN677" s="80"/>
      <c r="BO677" s="80"/>
      <c r="BP677" s="80"/>
      <c r="BQ677" s="80"/>
      <c r="BR677" s="80"/>
      <c r="BS677" s="80"/>
      <c r="BT677" s="80"/>
      <c r="BU677" s="80"/>
      <c r="BV677" s="80"/>
      <c r="BW677" s="80"/>
      <c r="BX677" s="80"/>
      <c r="BY677" s="80"/>
      <c r="BZ677" s="80"/>
      <c r="CA677" s="80"/>
    </row>
    <row r="678" spans="20:79" ht="12.75" hidden="1">
      <c r="T678" s="85"/>
      <c r="U678" s="85"/>
      <c r="V678" s="85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</row>
    <row r="679" spans="20:79" ht="12.75" hidden="1">
      <c r="T679" s="85"/>
      <c r="U679" s="85"/>
      <c r="V679" s="85"/>
      <c r="W679" s="80"/>
      <c r="X679" s="80"/>
      <c r="Y679" s="80"/>
      <c r="Z679" s="80"/>
      <c r="AA679" s="80"/>
      <c r="AB679" s="76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</row>
    <row r="680" spans="20:79" ht="3.75" customHeight="1" hidden="1">
      <c r="T680" s="85"/>
      <c r="U680" s="85"/>
      <c r="V680" s="85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</row>
    <row r="681" spans="20:79" ht="12.75" hidden="1">
      <c r="T681" s="85"/>
      <c r="U681" s="85"/>
      <c r="V681" s="85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</row>
    <row r="682" spans="20:79" ht="12.75" hidden="1">
      <c r="T682" s="85"/>
      <c r="U682" s="85"/>
      <c r="V682" s="85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</row>
    <row r="683" spans="20:79" ht="12.75" hidden="1">
      <c r="T683" s="85"/>
      <c r="U683" s="85"/>
      <c r="V683" s="85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</row>
    <row r="684" spans="20:79" ht="12.75" hidden="1">
      <c r="T684" s="85"/>
      <c r="U684" s="85"/>
      <c r="V684" s="85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  <c r="BY684" s="80"/>
      <c r="BZ684" s="80"/>
      <c r="CA684" s="80"/>
    </row>
    <row r="685" spans="20:79" ht="12.75" hidden="1">
      <c r="T685" s="85"/>
      <c r="U685" s="85"/>
      <c r="V685" s="85"/>
      <c r="W685" s="80"/>
      <c r="X685" s="80"/>
      <c r="Y685" s="80"/>
      <c r="Z685" s="80"/>
      <c r="AA685" s="80"/>
      <c r="AB685" s="76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</row>
    <row r="686" spans="20:79" ht="12.75" hidden="1">
      <c r="T686" s="85"/>
      <c r="U686" s="85"/>
      <c r="V686" s="85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</row>
    <row r="687" spans="20:79" ht="12.75" hidden="1">
      <c r="T687" s="85"/>
      <c r="U687" s="85"/>
      <c r="V687" s="85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0"/>
      <c r="BR687" s="80"/>
      <c r="BS687" s="80"/>
      <c r="BT687" s="80"/>
      <c r="BU687" s="80"/>
      <c r="BV687" s="80"/>
      <c r="BW687" s="80"/>
      <c r="BX687" s="80"/>
      <c r="BY687" s="80"/>
      <c r="BZ687" s="80"/>
      <c r="CA687" s="80"/>
    </row>
    <row r="688" spans="20:79" ht="12.75" hidden="1">
      <c r="T688" s="85"/>
      <c r="U688" s="85"/>
      <c r="V688" s="85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80"/>
      <c r="BN688" s="80"/>
      <c r="BO688" s="80"/>
      <c r="BP688" s="80"/>
      <c r="BQ688" s="80"/>
      <c r="BR688" s="80"/>
      <c r="BS688" s="80"/>
      <c r="BT688" s="80"/>
      <c r="BU688" s="80"/>
      <c r="BV688" s="80"/>
      <c r="BW688" s="80"/>
      <c r="BX688" s="80"/>
      <c r="BY688" s="80"/>
      <c r="BZ688" s="80"/>
      <c r="CA688" s="80"/>
    </row>
    <row r="689" spans="20:79" ht="12.75" hidden="1">
      <c r="T689" s="85"/>
      <c r="U689" s="85"/>
      <c r="V689" s="85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80"/>
      <c r="BN689" s="80"/>
      <c r="BO689" s="80"/>
      <c r="BP689" s="80"/>
      <c r="BQ689" s="80"/>
      <c r="BR689" s="80"/>
      <c r="BS689" s="80"/>
      <c r="BT689" s="80"/>
      <c r="BU689" s="80"/>
      <c r="BV689" s="80"/>
      <c r="BW689" s="80"/>
      <c r="BX689" s="80"/>
      <c r="BY689" s="80"/>
      <c r="BZ689" s="80"/>
      <c r="CA689" s="80"/>
    </row>
    <row r="690" spans="20:79" ht="12.75" hidden="1">
      <c r="T690" s="85"/>
      <c r="U690" s="85"/>
      <c r="V690" s="85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80"/>
      <c r="BN690" s="80"/>
      <c r="BO690" s="80"/>
      <c r="BP690" s="80"/>
      <c r="BQ690" s="80"/>
      <c r="BR690" s="80"/>
      <c r="BS690" s="80"/>
      <c r="BT690" s="80"/>
      <c r="BU690" s="80"/>
      <c r="BV690" s="80"/>
      <c r="BW690" s="80"/>
      <c r="BX690" s="80"/>
      <c r="BY690" s="80"/>
      <c r="BZ690" s="80"/>
      <c r="CA690" s="80"/>
    </row>
    <row r="691" spans="20:79" ht="12.75" hidden="1">
      <c r="T691" s="85"/>
      <c r="U691" s="85"/>
      <c r="V691" s="85"/>
      <c r="W691" s="80"/>
      <c r="X691" s="80"/>
      <c r="Y691" s="80"/>
      <c r="Z691" s="80"/>
      <c r="AA691" s="80"/>
      <c r="AB691" s="76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80"/>
      <c r="AN691" s="80"/>
      <c r="AO691" s="80"/>
      <c r="AP691" s="80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  <c r="CA691" s="80"/>
    </row>
    <row r="692" spans="20:79" ht="12.75" hidden="1">
      <c r="T692" s="85"/>
      <c r="U692" s="85"/>
      <c r="V692" s="85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  <c r="CA692" s="80"/>
    </row>
    <row r="693" spans="20:79" ht="12.75" hidden="1">
      <c r="T693" s="85"/>
      <c r="U693" s="85"/>
      <c r="V693" s="85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  <c r="CA693" s="80"/>
    </row>
    <row r="694" spans="20:79" ht="12.75" hidden="1">
      <c r="T694" s="85"/>
      <c r="U694" s="85"/>
      <c r="V694" s="85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  <c r="CA694" s="80"/>
    </row>
    <row r="695" spans="20:79" ht="12.75" hidden="1">
      <c r="T695" s="85"/>
      <c r="U695" s="85"/>
      <c r="V695" s="85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0"/>
      <c r="BR695" s="80"/>
      <c r="BS695" s="80"/>
      <c r="BT695" s="80"/>
      <c r="BU695" s="80"/>
      <c r="BV695" s="80"/>
      <c r="BW695" s="80"/>
      <c r="BX695" s="80"/>
      <c r="BY695" s="80"/>
      <c r="BZ695" s="80"/>
      <c r="CA695" s="80"/>
    </row>
    <row r="696" spans="20:79" ht="12.75" hidden="1">
      <c r="T696" s="85"/>
      <c r="U696" s="85"/>
      <c r="V696" s="85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0"/>
      <c r="BR696" s="80"/>
      <c r="BS696" s="80"/>
      <c r="BT696" s="80"/>
      <c r="BU696" s="80"/>
      <c r="BV696" s="80"/>
      <c r="BW696" s="80"/>
      <c r="BX696" s="80"/>
      <c r="BY696" s="80"/>
      <c r="BZ696" s="80"/>
      <c r="CA696" s="80"/>
    </row>
    <row r="697" spans="20:79" ht="12.75" hidden="1">
      <c r="T697" s="85"/>
      <c r="U697" s="85"/>
      <c r="V697" s="85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80"/>
      <c r="BN697" s="80"/>
      <c r="BO697" s="80"/>
      <c r="BP697" s="80"/>
      <c r="BQ697" s="80"/>
      <c r="BR697" s="80"/>
      <c r="BS697" s="80"/>
      <c r="BT697" s="80"/>
      <c r="BU697" s="80"/>
      <c r="BV697" s="80"/>
      <c r="BW697" s="80"/>
      <c r="BX697" s="80"/>
      <c r="BY697" s="80"/>
      <c r="BZ697" s="80"/>
      <c r="CA697" s="80"/>
    </row>
    <row r="698" spans="20:79" ht="12.75" hidden="1">
      <c r="T698" s="85"/>
      <c r="U698" s="85"/>
      <c r="V698" s="85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</row>
    <row r="699" spans="20:79" ht="12.75" hidden="1">
      <c r="T699" s="85"/>
      <c r="U699" s="85"/>
      <c r="V699" s="85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80"/>
      <c r="BN699" s="80"/>
      <c r="BO699" s="80"/>
      <c r="BP699" s="80"/>
      <c r="BQ699" s="80"/>
      <c r="BR699" s="80"/>
      <c r="BS699" s="80"/>
      <c r="BT699" s="80"/>
      <c r="BU699" s="80"/>
      <c r="BV699" s="80"/>
      <c r="BW699" s="80"/>
      <c r="BX699" s="80"/>
      <c r="BY699" s="80"/>
      <c r="BZ699" s="80"/>
      <c r="CA699" s="80"/>
    </row>
    <row r="700" spans="20:79" ht="5.25" customHeight="1" hidden="1">
      <c r="T700" s="85"/>
      <c r="U700" s="85"/>
      <c r="V700" s="85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80"/>
      <c r="BN700" s="80"/>
      <c r="BO700" s="80"/>
      <c r="BP700" s="80"/>
      <c r="BQ700" s="80"/>
      <c r="BR700" s="80"/>
      <c r="BS700" s="80"/>
      <c r="BT700" s="80"/>
      <c r="BU700" s="80"/>
      <c r="BV700" s="80"/>
      <c r="BW700" s="80"/>
      <c r="BX700" s="80"/>
      <c r="BY700" s="80"/>
      <c r="BZ700" s="80"/>
      <c r="CA700" s="80"/>
    </row>
    <row r="701" spans="20:79" ht="12.75" hidden="1">
      <c r="T701" s="85"/>
      <c r="U701" s="85"/>
      <c r="V701" s="85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</row>
    <row r="702" spans="20:79" ht="12.75" hidden="1">
      <c r="T702" s="85"/>
      <c r="U702" s="85"/>
      <c r="V702" s="85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0"/>
      <c r="BR702" s="80"/>
      <c r="BS702" s="80"/>
      <c r="BT702" s="80"/>
      <c r="BU702" s="80"/>
      <c r="BV702" s="80"/>
      <c r="BW702" s="80"/>
      <c r="BX702" s="80"/>
      <c r="BY702" s="80"/>
      <c r="BZ702" s="80"/>
      <c r="CA702" s="80"/>
    </row>
    <row r="703" spans="20:79" ht="12.75" hidden="1">
      <c r="T703" s="85"/>
      <c r="U703" s="85"/>
      <c r="V703" s="85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0"/>
      <c r="BR703" s="80"/>
      <c r="BS703" s="80"/>
      <c r="BT703" s="80"/>
      <c r="BU703" s="80"/>
      <c r="BV703" s="80"/>
      <c r="BW703" s="80"/>
      <c r="BX703" s="80"/>
      <c r="BY703" s="80"/>
      <c r="BZ703" s="80"/>
      <c r="CA703" s="80"/>
    </row>
    <row r="704" spans="20:79" ht="12.75" hidden="1">
      <c r="T704" s="85"/>
      <c r="U704" s="85"/>
      <c r="V704" s="85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80"/>
      <c r="BN704" s="80"/>
      <c r="BO704" s="80"/>
      <c r="BP704" s="80"/>
      <c r="BQ704" s="80"/>
      <c r="BR704" s="80"/>
      <c r="BS704" s="80"/>
      <c r="BT704" s="80"/>
      <c r="BU704" s="80"/>
      <c r="BV704" s="80"/>
      <c r="BW704" s="80"/>
      <c r="BX704" s="80"/>
      <c r="BY704" s="80"/>
      <c r="BZ704" s="80"/>
      <c r="CA704" s="80"/>
    </row>
    <row r="705" spans="20:79" ht="12.75" hidden="1">
      <c r="T705" s="85"/>
      <c r="U705" s="85"/>
      <c r="V705" s="85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80"/>
      <c r="BN705" s="80"/>
      <c r="BO705" s="80"/>
      <c r="BP705" s="80"/>
      <c r="BQ705" s="80"/>
      <c r="BR705" s="80"/>
      <c r="BS705" s="80"/>
      <c r="BT705" s="80"/>
      <c r="BU705" s="80"/>
      <c r="BV705" s="80"/>
      <c r="BW705" s="80"/>
      <c r="BX705" s="80"/>
      <c r="BY705" s="80"/>
      <c r="BZ705" s="80"/>
      <c r="CA705" s="80"/>
    </row>
    <row r="706" spans="20:79" ht="12.75" hidden="1">
      <c r="T706" s="85"/>
      <c r="U706" s="85"/>
      <c r="V706" s="85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  <c r="CA706" s="80"/>
    </row>
    <row r="707" spans="20:79" ht="12.75" hidden="1">
      <c r="T707" s="85"/>
      <c r="U707" s="85"/>
      <c r="V707" s="85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</row>
    <row r="708" spans="20:79" ht="12.75" hidden="1">
      <c r="T708" s="85"/>
      <c r="U708" s="85"/>
      <c r="V708" s="85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</row>
    <row r="709" spans="20:79" ht="12.75" hidden="1">
      <c r="T709" s="85"/>
      <c r="U709" s="85"/>
      <c r="V709" s="85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</row>
    <row r="710" spans="20:79" ht="12.75" hidden="1">
      <c r="T710" s="85"/>
      <c r="U710" s="85"/>
      <c r="V710" s="85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</row>
    <row r="711" spans="20:79" ht="12.75" hidden="1">
      <c r="T711" s="85"/>
      <c r="U711" s="85"/>
      <c r="V711" s="85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</row>
    <row r="712" spans="20:79" ht="12.75" hidden="1">
      <c r="T712" s="85"/>
      <c r="U712" s="85"/>
      <c r="V712" s="85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</row>
    <row r="713" spans="20:79" ht="12.75" hidden="1">
      <c r="T713" s="85"/>
      <c r="U713" s="85"/>
      <c r="V713" s="85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80"/>
      <c r="BN713" s="80"/>
      <c r="BO713" s="80"/>
      <c r="BP713" s="80"/>
      <c r="BQ713" s="80"/>
      <c r="BR713" s="80"/>
      <c r="BS713" s="80"/>
      <c r="BT713" s="80"/>
      <c r="BU713" s="80"/>
      <c r="BV713" s="80"/>
      <c r="BW713" s="80"/>
      <c r="BX713" s="80"/>
      <c r="BY713" s="80"/>
      <c r="BZ713" s="80"/>
      <c r="CA713" s="80"/>
    </row>
    <row r="714" spans="20:79" ht="12.75" hidden="1">
      <c r="T714" s="85"/>
      <c r="U714" s="85"/>
      <c r="V714" s="85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0"/>
      <c r="BR714" s="80"/>
      <c r="BS714" s="80"/>
      <c r="BT714" s="80"/>
      <c r="BU714" s="80"/>
      <c r="BV714" s="80"/>
      <c r="BW714" s="80"/>
      <c r="BX714" s="80"/>
      <c r="BY714" s="80"/>
      <c r="BZ714" s="80"/>
      <c r="CA714" s="80"/>
    </row>
    <row r="715" spans="20:79" ht="12.75" hidden="1">
      <c r="T715" s="85"/>
      <c r="U715" s="85"/>
      <c r="V715" s="85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0"/>
      <c r="BR715" s="80"/>
      <c r="BS715" s="80"/>
      <c r="BT715" s="80"/>
      <c r="BU715" s="80"/>
      <c r="BV715" s="80"/>
      <c r="BW715" s="80"/>
      <c r="BX715" s="80"/>
      <c r="BY715" s="80"/>
      <c r="BZ715" s="80"/>
      <c r="CA715" s="80"/>
    </row>
    <row r="716" spans="20:79" ht="12.75" hidden="1">
      <c r="T716" s="85"/>
      <c r="U716" s="85"/>
      <c r="V716" s="85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80"/>
      <c r="BN716" s="80"/>
      <c r="BO716" s="80"/>
      <c r="BP716" s="80"/>
      <c r="BQ716" s="80"/>
      <c r="BR716" s="80"/>
      <c r="BS716" s="80"/>
      <c r="BT716" s="80"/>
      <c r="BU716" s="80"/>
      <c r="BV716" s="80"/>
      <c r="BW716" s="80"/>
      <c r="BX716" s="80"/>
      <c r="BY716" s="80"/>
      <c r="BZ716" s="80"/>
      <c r="CA716" s="80"/>
    </row>
    <row r="717" spans="20:79" ht="12.75" hidden="1">
      <c r="T717" s="85"/>
      <c r="U717" s="85"/>
      <c r="V717" s="85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0"/>
      <c r="BR717" s="80"/>
      <c r="BS717" s="80"/>
      <c r="BT717" s="80"/>
      <c r="BU717" s="80"/>
      <c r="BV717" s="80"/>
      <c r="BW717" s="80"/>
      <c r="BX717" s="80"/>
      <c r="BY717" s="80"/>
      <c r="BZ717" s="80"/>
      <c r="CA717" s="80"/>
    </row>
    <row r="718" spans="20:79" ht="12.75" hidden="1">
      <c r="T718" s="85"/>
      <c r="U718" s="85"/>
      <c r="V718" s="85"/>
      <c r="W718" s="80"/>
      <c r="X718" s="80"/>
      <c r="Y718" s="80"/>
      <c r="Z718" s="80"/>
      <c r="AA718" s="80"/>
      <c r="AB718" s="76"/>
      <c r="AC718" s="76"/>
      <c r="AD718" s="76"/>
      <c r="AE718" s="76"/>
      <c r="AF718" s="76"/>
      <c r="AG718" s="76"/>
      <c r="AH718" s="76"/>
      <c r="AI718" s="76"/>
      <c r="AJ718" s="77"/>
      <c r="AK718" s="78"/>
      <c r="AL718" s="78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  <c r="BY718" s="80"/>
      <c r="BZ718" s="80"/>
      <c r="CA718" s="80"/>
    </row>
    <row r="719" spans="20:79" ht="1.5" customHeight="1" hidden="1">
      <c r="T719" s="85"/>
      <c r="U719" s="85"/>
      <c r="V719" s="85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  <c r="BY719" s="80"/>
      <c r="BZ719" s="80"/>
      <c r="CA719" s="80"/>
    </row>
    <row r="720" spans="20:79" ht="12.75" hidden="1">
      <c r="T720" s="85"/>
      <c r="U720" s="85"/>
      <c r="V720" s="85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  <c r="BY720" s="80"/>
      <c r="BZ720" s="80"/>
      <c r="CA720" s="80"/>
    </row>
    <row r="721" spans="20:79" ht="12.75" hidden="1">
      <c r="T721" s="85"/>
      <c r="U721" s="85"/>
      <c r="V721" s="85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  <c r="BY721" s="80"/>
      <c r="BZ721" s="80"/>
      <c r="CA721" s="80"/>
    </row>
    <row r="722" spans="20:79" ht="12.75" hidden="1">
      <c r="T722" s="85"/>
      <c r="U722" s="85"/>
      <c r="V722" s="85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80"/>
      <c r="BN722" s="80"/>
      <c r="BO722" s="80"/>
      <c r="BP722" s="80"/>
      <c r="BQ722" s="80"/>
      <c r="BR722" s="80"/>
      <c r="BS722" s="80"/>
      <c r="BT722" s="80"/>
      <c r="BU722" s="80"/>
      <c r="BV722" s="80"/>
      <c r="BW722" s="80"/>
      <c r="BX722" s="80"/>
      <c r="BY722" s="80"/>
      <c r="BZ722" s="80"/>
      <c r="CA722" s="80"/>
    </row>
    <row r="723" spans="20:79" ht="12.75" hidden="1">
      <c r="T723" s="85"/>
      <c r="U723" s="85"/>
      <c r="V723" s="85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80"/>
      <c r="BN723" s="80"/>
      <c r="BO723" s="80"/>
      <c r="BP723" s="80"/>
      <c r="BQ723" s="80"/>
      <c r="BR723" s="80"/>
      <c r="BS723" s="80"/>
      <c r="BT723" s="80"/>
      <c r="BU723" s="80"/>
      <c r="BV723" s="80"/>
      <c r="BW723" s="80"/>
      <c r="BX723" s="80"/>
      <c r="BY723" s="80"/>
      <c r="BZ723" s="80"/>
      <c r="CA723" s="80"/>
    </row>
    <row r="724" spans="20:79" ht="12.75" hidden="1">
      <c r="T724" s="85"/>
      <c r="U724" s="85"/>
      <c r="V724" s="85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80"/>
      <c r="BN724" s="80"/>
      <c r="BO724" s="80"/>
      <c r="BP724" s="80"/>
      <c r="BQ724" s="80"/>
      <c r="BR724" s="80"/>
      <c r="BS724" s="80"/>
      <c r="BT724" s="80"/>
      <c r="BU724" s="80"/>
      <c r="BV724" s="80"/>
      <c r="BW724" s="80"/>
      <c r="BX724" s="80"/>
      <c r="BY724" s="80"/>
      <c r="BZ724" s="80"/>
      <c r="CA724" s="80"/>
    </row>
    <row r="725" spans="20:79" ht="12.75" hidden="1">
      <c r="T725" s="85"/>
      <c r="U725" s="85"/>
      <c r="V725" s="85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</row>
    <row r="726" spans="20:79" ht="12.75" hidden="1">
      <c r="T726" s="85"/>
      <c r="U726" s="85"/>
      <c r="V726" s="85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</row>
    <row r="727" spans="20:79" ht="12.75" hidden="1">
      <c r="T727" s="85"/>
      <c r="U727" s="85"/>
      <c r="V727" s="85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80"/>
      <c r="BN727" s="80"/>
      <c r="BO727" s="80"/>
      <c r="BP727" s="80"/>
      <c r="BQ727" s="80"/>
      <c r="BR727" s="80"/>
      <c r="BS727" s="80"/>
      <c r="BT727" s="80"/>
      <c r="BU727" s="80"/>
      <c r="BV727" s="80"/>
      <c r="BW727" s="80"/>
      <c r="BX727" s="80"/>
      <c r="BY727" s="80"/>
      <c r="BZ727" s="80"/>
      <c r="CA727" s="80"/>
    </row>
    <row r="728" spans="20:79" ht="12.75" hidden="1">
      <c r="T728" s="85"/>
      <c r="U728" s="85"/>
      <c r="V728" s="85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  <c r="CA728" s="80"/>
    </row>
    <row r="729" spans="20:79" ht="12.75" hidden="1">
      <c r="T729" s="85"/>
      <c r="U729" s="85"/>
      <c r="V729" s="85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</row>
    <row r="730" spans="20:79" ht="12.75" hidden="1">
      <c r="T730" s="85"/>
      <c r="U730" s="85"/>
      <c r="V730" s="85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  <c r="CA730" s="80"/>
    </row>
    <row r="731" spans="20:79" ht="12.75" hidden="1">
      <c r="T731" s="85"/>
      <c r="U731" s="85"/>
      <c r="V731" s="85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</row>
    <row r="732" spans="20:79" ht="12.75" hidden="1">
      <c r="T732" s="85"/>
      <c r="U732" s="85"/>
      <c r="V732" s="85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80"/>
      <c r="BN732" s="80"/>
      <c r="BO732" s="80"/>
      <c r="BP732" s="80"/>
      <c r="BQ732" s="80"/>
      <c r="BR732" s="80"/>
      <c r="BS732" s="80"/>
      <c r="BT732" s="80"/>
      <c r="BU732" s="80"/>
      <c r="BV732" s="80"/>
      <c r="BW732" s="80"/>
      <c r="BX732" s="80"/>
      <c r="BY732" s="80"/>
      <c r="BZ732" s="80"/>
      <c r="CA732" s="80"/>
    </row>
    <row r="733" spans="20:79" ht="12.75" hidden="1">
      <c r="T733" s="85">
        <f>T450-48365540.96</f>
        <v>-48296347.56</v>
      </c>
      <c r="U733" s="85">
        <f>U450-48365540.96</f>
        <v>-48327053.26</v>
      </c>
      <c r="V733" s="85">
        <f>V450-48365540.96</f>
        <v>-48322427.56</v>
      </c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80"/>
      <c r="BN733" s="80"/>
      <c r="BO733" s="80"/>
      <c r="BP733" s="80"/>
      <c r="BQ733" s="80"/>
      <c r="BR733" s="80"/>
      <c r="BS733" s="80"/>
      <c r="BT733" s="80"/>
      <c r="BU733" s="80"/>
      <c r="BV733" s="80"/>
      <c r="BW733" s="80"/>
      <c r="BX733" s="80"/>
      <c r="BY733" s="80"/>
      <c r="BZ733" s="80"/>
      <c r="CA733" s="80"/>
    </row>
    <row r="734" spans="20:79" ht="0" customHeight="1" hidden="1">
      <c r="T734" s="85"/>
      <c r="U734" s="85"/>
      <c r="V734" s="85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</row>
    <row r="735" spans="20:79" ht="12.75" hidden="1">
      <c r="T735" s="85"/>
      <c r="U735" s="85"/>
      <c r="V735" s="85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80"/>
      <c r="BN735" s="80"/>
      <c r="BO735" s="80"/>
      <c r="BP735" s="80"/>
      <c r="BQ735" s="80"/>
      <c r="BR735" s="80"/>
      <c r="BS735" s="80"/>
      <c r="BT735" s="80"/>
      <c r="BU735" s="80"/>
      <c r="BV735" s="80"/>
      <c r="BW735" s="80"/>
      <c r="BX735" s="80"/>
      <c r="BY735" s="80"/>
      <c r="BZ735" s="80"/>
      <c r="CA735" s="80"/>
    </row>
    <row r="736" spans="20:79" ht="12.75" hidden="1">
      <c r="T736" s="85"/>
      <c r="U736" s="85"/>
      <c r="V736" s="85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80"/>
      <c r="BN736" s="80"/>
      <c r="BO736" s="80"/>
      <c r="BP736" s="80"/>
      <c r="BQ736" s="80"/>
      <c r="BR736" s="80"/>
      <c r="BS736" s="80"/>
      <c r="BT736" s="80"/>
      <c r="BU736" s="80"/>
      <c r="BV736" s="80"/>
      <c r="BW736" s="80"/>
      <c r="BX736" s="80"/>
      <c r="BY736" s="80"/>
      <c r="BZ736" s="80"/>
      <c r="CA736" s="80"/>
    </row>
    <row r="737" spans="20:79" ht="12.75" hidden="1">
      <c r="T737" s="85">
        <f>T450-48365546</f>
        <v>-48296352.6</v>
      </c>
      <c r="U737" s="85">
        <f>U450-48365546</f>
        <v>-48327058.3</v>
      </c>
      <c r="V737" s="85">
        <f>V450-48365546</f>
        <v>-48322432.6</v>
      </c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80"/>
      <c r="BN737" s="80"/>
      <c r="BO737" s="80"/>
      <c r="BP737" s="80"/>
      <c r="BQ737" s="80"/>
      <c r="BR737" s="80"/>
      <c r="BS737" s="80"/>
      <c r="BT737" s="80"/>
      <c r="BU737" s="80"/>
      <c r="BV737" s="80"/>
      <c r="BW737" s="80"/>
      <c r="BX737" s="80"/>
      <c r="BY737" s="80"/>
      <c r="BZ737" s="80"/>
      <c r="CA737" s="80"/>
    </row>
    <row r="738" spans="20:79" ht="0.75" customHeight="1">
      <c r="T738" s="85"/>
      <c r="U738" s="85"/>
      <c r="V738" s="85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80"/>
      <c r="BN738" s="80"/>
      <c r="BO738" s="80"/>
      <c r="BP738" s="80"/>
      <c r="BQ738" s="80"/>
      <c r="BR738" s="80"/>
      <c r="BS738" s="80"/>
      <c r="BT738" s="80"/>
      <c r="BU738" s="80"/>
      <c r="BV738" s="80"/>
      <c r="BW738" s="80"/>
      <c r="BX738" s="80"/>
      <c r="BY738" s="80"/>
      <c r="BZ738" s="80"/>
      <c r="CA738" s="80"/>
    </row>
    <row r="739" spans="20:79" ht="12.75" hidden="1">
      <c r="T739" s="85">
        <f>T450-57663106.66</f>
        <v>-57593913.26</v>
      </c>
      <c r="U739" s="85">
        <f>U450-57663106.66</f>
        <v>-57624618.95999999</v>
      </c>
      <c r="V739" s="85">
        <f>V450-57663106.66</f>
        <v>-57619993.26</v>
      </c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80"/>
      <c r="BO739" s="80"/>
      <c r="BP739" s="80"/>
      <c r="BQ739" s="80"/>
      <c r="BR739" s="80"/>
      <c r="BS739" s="80"/>
      <c r="BT739" s="80"/>
      <c r="BU739" s="80"/>
      <c r="BV739" s="80"/>
      <c r="BW739" s="80"/>
      <c r="BX739" s="80"/>
      <c r="BY739" s="80"/>
      <c r="BZ739" s="80"/>
      <c r="CA739" s="80"/>
    </row>
    <row r="740" spans="20:79" ht="12.75" hidden="1">
      <c r="T740" s="85"/>
      <c r="U740" s="85"/>
      <c r="V740" s="85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80"/>
      <c r="BO740" s="80"/>
      <c r="BP740" s="80"/>
      <c r="BQ740" s="80"/>
      <c r="BR740" s="80"/>
      <c r="BS740" s="80"/>
      <c r="BT740" s="80"/>
      <c r="BU740" s="80"/>
      <c r="BV740" s="80"/>
      <c r="BW740" s="80"/>
      <c r="BX740" s="80"/>
      <c r="BY740" s="80"/>
      <c r="BZ740" s="80"/>
      <c r="CA740" s="80"/>
    </row>
    <row r="741" spans="23:79" ht="12.75" hidden="1"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80"/>
      <c r="BO741" s="80"/>
      <c r="BP741" s="80"/>
      <c r="BQ741" s="80"/>
      <c r="BR741" s="80"/>
      <c r="BS741" s="80"/>
      <c r="BT741" s="80"/>
      <c r="BU741" s="80"/>
      <c r="BV741" s="80"/>
      <c r="BW741" s="80"/>
      <c r="BX741" s="80"/>
      <c r="BY741" s="80"/>
      <c r="BZ741" s="80"/>
      <c r="CA741" s="80"/>
    </row>
    <row r="742" spans="20:79" ht="12.75" hidden="1">
      <c r="T742" s="29">
        <v>40855721.94</v>
      </c>
      <c r="U742" s="29">
        <v>38487121.94</v>
      </c>
      <c r="V742" s="29">
        <v>43112861.94</v>
      </c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80"/>
      <c r="BO742" s="80"/>
      <c r="BP742" s="80"/>
      <c r="BQ742" s="80"/>
      <c r="BR742" s="80"/>
      <c r="BS742" s="80"/>
      <c r="BT742" s="80"/>
      <c r="BU742" s="80"/>
      <c r="BV742" s="80"/>
      <c r="BW742" s="80"/>
      <c r="BX742" s="80"/>
      <c r="BY742" s="80"/>
      <c r="BZ742" s="80"/>
      <c r="CA742" s="80"/>
    </row>
    <row r="743" spans="20:79" ht="12.75" hidden="1">
      <c r="T743" s="88">
        <f>T450-T742</f>
        <v>-40786528.54</v>
      </c>
      <c r="U743" s="88">
        <f>U450-U742</f>
        <v>-38448634.239999995</v>
      </c>
      <c r="V743" s="88">
        <f>V450-V742</f>
        <v>-43069748.54</v>
      </c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80"/>
      <c r="BN743" s="80"/>
      <c r="BO743" s="80"/>
      <c r="BP743" s="80"/>
      <c r="BQ743" s="80"/>
      <c r="BR743" s="80"/>
      <c r="BS743" s="80"/>
      <c r="BT743" s="80"/>
      <c r="BU743" s="80"/>
      <c r="BV743" s="80"/>
      <c r="BW743" s="80"/>
      <c r="BX743" s="80"/>
      <c r="BY743" s="80"/>
      <c r="BZ743" s="80"/>
      <c r="CA743" s="80"/>
    </row>
    <row r="744" spans="23:79" ht="12.75" hidden="1"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</row>
    <row r="745" spans="23:79" ht="12.75" hidden="1"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80"/>
      <c r="BS745" s="80"/>
      <c r="BT745" s="80"/>
      <c r="BU745" s="80"/>
      <c r="BV745" s="80"/>
      <c r="BW745" s="80"/>
      <c r="BX745" s="80"/>
      <c r="BY745" s="80"/>
      <c r="BZ745" s="80"/>
      <c r="CA745" s="80"/>
    </row>
    <row r="746" spans="23:79" ht="12.75" hidden="1"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80"/>
      <c r="BS746" s="80"/>
      <c r="BT746" s="80"/>
      <c r="BU746" s="80"/>
      <c r="BV746" s="80"/>
      <c r="BW746" s="80"/>
      <c r="BX746" s="80"/>
      <c r="BY746" s="80"/>
      <c r="BZ746" s="80"/>
      <c r="CA746" s="80"/>
    </row>
    <row r="747" spans="23:79" ht="12.75" hidden="1"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</row>
    <row r="748" spans="23:79" ht="12.75" hidden="1"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80"/>
      <c r="BN748" s="80"/>
      <c r="BO748" s="80"/>
      <c r="BP748" s="80"/>
      <c r="BQ748" s="80"/>
      <c r="BR748" s="80"/>
      <c r="BS748" s="80"/>
      <c r="BT748" s="80"/>
      <c r="BU748" s="80"/>
      <c r="BV748" s="80"/>
      <c r="BW748" s="80"/>
      <c r="BX748" s="80"/>
      <c r="BY748" s="80"/>
      <c r="BZ748" s="80"/>
      <c r="CA748" s="80"/>
    </row>
    <row r="749" spans="21:79" ht="12.75" hidden="1">
      <c r="U749" s="29">
        <f>U742*2.5%</f>
        <v>962178.0485</v>
      </c>
      <c r="V749" s="29">
        <f>V742*5%</f>
        <v>2155643.097</v>
      </c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80"/>
      <c r="BN749" s="80"/>
      <c r="BO749" s="80"/>
      <c r="BP749" s="80"/>
      <c r="BQ749" s="80"/>
      <c r="BR749" s="80"/>
      <c r="BS749" s="80"/>
      <c r="BT749" s="80"/>
      <c r="BU749" s="80"/>
      <c r="BV749" s="80"/>
      <c r="BW749" s="80"/>
      <c r="BX749" s="80"/>
      <c r="BY749" s="80"/>
      <c r="BZ749" s="80"/>
      <c r="CA749" s="80"/>
    </row>
    <row r="750" spans="23:79" ht="12.75" hidden="1"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80"/>
      <c r="BN750" s="80"/>
      <c r="BO750" s="80"/>
      <c r="BP750" s="80"/>
      <c r="BQ750" s="80"/>
      <c r="BR750" s="80"/>
      <c r="BS750" s="80"/>
      <c r="BT750" s="80"/>
      <c r="BU750" s="80"/>
      <c r="BV750" s="80"/>
      <c r="BW750" s="80"/>
      <c r="BX750" s="80"/>
      <c r="BY750" s="80"/>
      <c r="BZ750" s="80"/>
      <c r="CA750" s="80"/>
    </row>
    <row r="751" spans="23:79" ht="12.75"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80"/>
      <c r="BN751" s="80"/>
      <c r="BO751" s="80"/>
      <c r="BP751" s="80"/>
      <c r="BQ751" s="80"/>
      <c r="BR751" s="80"/>
      <c r="BS751" s="80"/>
      <c r="BT751" s="80"/>
      <c r="BU751" s="80"/>
      <c r="BV751" s="80"/>
      <c r="BW751" s="80"/>
      <c r="BX751" s="80"/>
      <c r="BY751" s="80"/>
      <c r="BZ751" s="80"/>
      <c r="CA751" s="80"/>
    </row>
    <row r="752" spans="23:79" ht="12.75"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80"/>
      <c r="BN752" s="80"/>
      <c r="BO752" s="80"/>
      <c r="BP752" s="80"/>
      <c r="BQ752" s="80"/>
      <c r="BR752" s="80"/>
      <c r="BS752" s="80"/>
      <c r="BT752" s="80"/>
      <c r="BU752" s="80"/>
      <c r="BV752" s="80"/>
      <c r="BW752" s="80"/>
      <c r="BX752" s="80"/>
      <c r="BY752" s="80"/>
      <c r="BZ752" s="80"/>
      <c r="CA752" s="80"/>
    </row>
    <row r="753" spans="23:79" ht="12.75"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80"/>
      <c r="BN753" s="80"/>
      <c r="BO753" s="80"/>
      <c r="BP753" s="80"/>
      <c r="BQ753" s="80"/>
      <c r="BR753" s="80"/>
      <c r="BS753" s="80"/>
      <c r="BT753" s="80"/>
      <c r="BU753" s="80"/>
      <c r="BV753" s="80"/>
      <c r="BW753" s="80"/>
      <c r="BX753" s="80"/>
      <c r="BY753" s="80"/>
      <c r="BZ753" s="80"/>
      <c r="CA753" s="80"/>
    </row>
    <row r="754" spans="23:79" ht="12.75"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80"/>
      <c r="BN754" s="80"/>
      <c r="BO754" s="80"/>
      <c r="BP754" s="80"/>
      <c r="BQ754" s="80"/>
      <c r="BR754" s="80"/>
      <c r="BS754" s="80"/>
      <c r="BT754" s="80"/>
      <c r="BU754" s="80"/>
      <c r="BV754" s="80"/>
      <c r="BW754" s="80"/>
      <c r="BX754" s="80"/>
      <c r="BY754" s="80"/>
      <c r="BZ754" s="80"/>
      <c r="CA754" s="80"/>
    </row>
    <row r="755" spans="23:79" ht="12.75"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80"/>
      <c r="BN755" s="80"/>
      <c r="BO755" s="80"/>
      <c r="BP755" s="80"/>
      <c r="BQ755" s="80"/>
      <c r="BR755" s="80"/>
      <c r="BS755" s="80"/>
      <c r="BT755" s="80"/>
      <c r="BU755" s="80"/>
      <c r="BV755" s="80"/>
      <c r="BW755" s="80"/>
      <c r="BX755" s="80"/>
      <c r="BY755" s="80"/>
      <c r="BZ755" s="80"/>
      <c r="CA755" s="80"/>
    </row>
    <row r="756" spans="13:79" ht="12.75">
      <c r="M756" s="87"/>
      <c r="N756" s="88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0"/>
      <c r="BR756" s="80"/>
      <c r="BS756" s="80"/>
      <c r="BT756" s="80"/>
      <c r="BU756" s="80"/>
      <c r="BV756" s="80"/>
      <c r="BW756" s="80"/>
      <c r="BX756" s="80"/>
      <c r="BY756" s="80"/>
      <c r="BZ756" s="80"/>
      <c r="CA756" s="80"/>
    </row>
    <row r="757" spans="23:79" ht="12.75"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</row>
    <row r="758" spans="23:79" ht="12.75"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0"/>
      <c r="BR758" s="80"/>
      <c r="BS758" s="80"/>
      <c r="BT758" s="80"/>
      <c r="BU758" s="80"/>
      <c r="BV758" s="80"/>
      <c r="BW758" s="80"/>
      <c r="BX758" s="80"/>
      <c r="BY758" s="80"/>
      <c r="BZ758" s="80"/>
      <c r="CA758" s="80"/>
    </row>
    <row r="759" spans="23:79" ht="12.75"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0"/>
      <c r="BR759" s="80"/>
      <c r="BS759" s="80"/>
      <c r="BT759" s="80"/>
      <c r="BU759" s="80"/>
      <c r="BV759" s="80"/>
      <c r="BW759" s="80"/>
      <c r="BX759" s="80"/>
      <c r="BY759" s="80"/>
      <c r="BZ759" s="80"/>
      <c r="CA759" s="80"/>
    </row>
    <row r="760" spans="23:79" ht="12.75"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80"/>
      <c r="BO760" s="80"/>
      <c r="BP760" s="80"/>
      <c r="BQ760" s="80"/>
      <c r="BR760" s="80"/>
      <c r="BS760" s="80"/>
      <c r="BT760" s="80"/>
      <c r="BU760" s="80"/>
      <c r="BV760" s="80"/>
      <c r="BW760" s="80"/>
      <c r="BX760" s="80"/>
      <c r="BY760" s="80"/>
      <c r="BZ760" s="80"/>
      <c r="CA760" s="80"/>
    </row>
    <row r="761" spans="23:79" ht="12.75"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80"/>
      <c r="BN761" s="80"/>
      <c r="BO761" s="80"/>
      <c r="BP761" s="80"/>
      <c r="BQ761" s="80"/>
      <c r="BR761" s="80"/>
      <c r="BS761" s="80"/>
      <c r="BT761" s="80"/>
      <c r="BU761" s="80"/>
      <c r="BV761" s="80"/>
      <c r="BW761" s="80"/>
      <c r="BX761" s="80"/>
      <c r="BY761" s="80"/>
      <c r="BZ761" s="80"/>
      <c r="CA761" s="80"/>
    </row>
    <row r="762" spans="23:79" ht="12.75"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0"/>
      <c r="BR762" s="80"/>
      <c r="BS762" s="80"/>
      <c r="BT762" s="80"/>
      <c r="BU762" s="80"/>
      <c r="BV762" s="80"/>
      <c r="BW762" s="80"/>
      <c r="BX762" s="80"/>
      <c r="BY762" s="80"/>
      <c r="BZ762" s="80"/>
      <c r="CA762" s="80"/>
    </row>
    <row r="763" spans="23:79" ht="12.75"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0"/>
      <c r="BR763" s="80"/>
      <c r="BS763" s="80"/>
      <c r="BT763" s="80"/>
      <c r="BU763" s="80"/>
      <c r="BV763" s="80"/>
      <c r="BW763" s="80"/>
      <c r="BX763" s="80"/>
      <c r="BY763" s="80"/>
      <c r="BZ763" s="80"/>
      <c r="CA763" s="80"/>
    </row>
    <row r="764" spans="23:79" ht="12.75"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0"/>
      <c r="BR764" s="80"/>
      <c r="BS764" s="80"/>
      <c r="BT764" s="80"/>
      <c r="BU764" s="80"/>
      <c r="BV764" s="80"/>
      <c r="BW764" s="80"/>
      <c r="BX764" s="80"/>
      <c r="BY764" s="80"/>
      <c r="BZ764" s="80"/>
      <c r="CA764" s="80"/>
    </row>
    <row r="765" spans="23:79" ht="12.75"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0"/>
      <c r="BR765" s="80"/>
      <c r="BS765" s="80"/>
      <c r="BT765" s="80"/>
      <c r="BU765" s="80"/>
      <c r="BV765" s="80"/>
      <c r="BW765" s="80"/>
      <c r="BX765" s="80"/>
      <c r="BY765" s="80"/>
      <c r="BZ765" s="80"/>
      <c r="CA765" s="80"/>
    </row>
    <row r="766" spans="23:79" ht="12.75"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0"/>
      <c r="BR766" s="80"/>
      <c r="BS766" s="80"/>
      <c r="BT766" s="80"/>
      <c r="BU766" s="80"/>
      <c r="BV766" s="80"/>
      <c r="BW766" s="80"/>
      <c r="BX766" s="80"/>
      <c r="BY766" s="80"/>
      <c r="BZ766" s="80"/>
      <c r="CA766" s="80"/>
    </row>
    <row r="767" spans="23:79" ht="12.75"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0"/>
      <c r="BR767" s="80"/>
      <c r="BS767" s="80"/>
      <c r="BT767" s="80"/>
      <c r="BU767" s="80"/>
      <c r="BV767" s="80"/>
      <c r="BW767" s="80"/>
      <c r="BX767" s="80"/>
      <c r="BY767" s="80"/>
      <c r="BZ767" s="80"/>
      <c r="CA767" s="80"/>
    </row>
    <row r="768" spans="23:79" ht="12.75"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80"/>
      <c r="BO768" s="80"/>
      <c r="BP768" s="80"/>
      <c r="BQ768" s="80"/>
      <c r="BR768" s="80"/>
      <c r="BS768" s="80"/>
      <c r="BT768" s="80"/>
      <c r="BU768" s="80"/>
      <c r="BV768" s="80"/>
      <c r="BW768" s="80"/>
      <c r="BX768" s="80"/>
      <c r="BY768" s="80"/>
      <c r="BZ768" s="80"/>
      <c r="CA768" s="80"/>
    </row>
    <row r="769" spans="23:79" ht="12.75"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80"/>
      <c r="BN769" s="80"/>
      <c r="BO769" s="80"/>
      <c r="BP769" s="80"/>
      <c r="BQ769" s="80"/>
      <c r="BR769" s="80"/>
      <c r="BS769" s="80"/>
      <c r="BT769" s="80"/>
      <c r="BU769" s="80"/>
      <c r="BV769" s="80"/>
      <c r="BW769" s="80"/>
      <c r="BX769" s="80"/>
      <c r="BY769" s="80"/>
      <c r="BZ769" s="80"/>
      <c r="CA769" s="80"/>
    </row>
    <row r="770" spans="23:79" ht="12.75"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80"/>
      <c r="BN770" s="80"/>
      <c r="BO770" s="80"/>
      <c r="BP770" s="80"/>
      <c r="BQ770" s="80"/>
      <c r="BR770" s="80"/>
      <c r="BS770" s="80"/>
      <c r="BT770" s="80"/>
      <c r="BU770" s="80"/>
      <c r="BV770" s="80"/>
      <c r="BW770" s="80"/>
      <c r="BX770" s="80"/>
      <c r="BY770" s="80"/>
      <c r="BZ770" s="80"/>
      <c r="CA770" s="80"/>
    </row>
    <row r="771" spans="23:79" ht="12.75"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80"/>
      <c r="BN771" s="80"/>
      <c r="BO771" s="80"/>
      <c r="BP771" s="80"/>
      <c r="BQ771" s="80"/>
      <c r="BR771" s="80"/>
      <c r="BS771" s="80"/>
      <c r="BT771" s="80"/>
      <c r="BU771" s="80"/>
      <c r="BV771" s="80"/>
      <c r="BW771" s="80"/>
      <c r="BX771" s="80"/>
      <c r="BY771" s="80"/>
      <c r="BZ771" s="80"/>
      <c r="CA771" s="80"/>
    </row>
    <row r="772" spans="23:79" ht="12.75"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</row>
    <row r="773" spans="23:79" ht="12.75"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0"/>
      <c r="BR773" s="80"/>
      <c r="BS773" s="80"/>
      <c r="BT773" s="80"/>
      <c r="BU773" s="80"/>
      <c r="BV773" s="80"/>
      <c r="BW773" s="80"/>
      <c r="BX773" s="80"/>
      <c r="BY773" s="80"/>
      <c r="BZ773" s="80"/>
      <c r="CA773" s="80"/>
    </row>
    <row r="774" spans="23:79" ht="12.75"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0"/>
      <c r="BR774" s="80"/>
      <c r="BS774" s="80"/>
      <c r="BT774" s="80"/>
      <c r="BU774" s="80"/>
      <c r="BV774" s="80"/>
      <c r="BW774" s="80"/>
      <c r="BX774" s="80"/>
      <c r="BY774" s="80"/>
      <c r="BZ774" s="80"/>
      <c r="CA774" s="80"/>
    </row>
    <row r="775" spans="23:79" ht="12.75"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0"/>
      <c r="BR775" s="80"/>
      <c r="BS775" s="80"/>
      <c r="BT775" s="80"/>
      <c r="BU775" s="80"/>
      <c r="BV775" s="80"/>
      <c r="BW775" s="80"/>
      <c r="BX775" s="80"/>
      <c r="BY775" s="80"/>
      <c r="BZ775" s="80"/>
      <c r="CA775" s="80"/>
    </row>
    <row r="776" spans="23:79" ht="12.75"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80"/>
      <c r="BN776" s="80"/>
      <c r="BO776" s="80"/>
      <c r="BP776" s="80"/>
      <c r="BQ776" s="80"/>
      <c r="BR776" s="80"/>
      <c r="BS776" s="80"/>
      <c r="BT776" s="80"/>
      <c r="BU776" s="80"/>
      <c r="BV776" s="80"/>
      <c r="BW776" s="80"/>
      <c r="BX776" s="80"/>
      <c r="BY776" s="80"/>
      <c r="BZ776" s="80"/>
      <c r="CA776" s="80"/>
    </row>
    <row r="777" spans="23:79" ht="12.75"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  <c r="CA777" s="80"/>
    </row>
    <row r="778" spans="23:79" ht="12.75"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  <c r="CA778" s="80"/>
    </row>
    <row r="779" spans="23:79" ht="12.75"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  <c r="CA779" s="80"/>
    </row>
    <row r="780" spans="23:79" ht="12.75"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  <c r="CA780" s="80"/>
    </row>
    <row r="781" spans="23:79" ht="12.75"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</row>
    <row r="782" spans="23:79" ht="12.75"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80"/>
      <c r="BN782" s="80"/>
      <c r="BO782" s="80"/>
      <c r="BP782" s="80"/>
      <c r="BQ782" s="80"/>
      <c r="BR782" s="80"/>
      <c r="BS782" s="80"/>
      <c r="BT782" s="80"/>
      <c r="BU782" s="80"/>
      <c r="BV782" s="80"/>
      <c r="BW782" s="80"/>
      <c r="BX782" s="80"/>
      <c r="BY782" s="80"/>
      <c r="BZ782" s="80"/>
      <c r="CA782" s="80"/>
    </row>
    <row r="783" spans="23:79" ht="12.75"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80"/>
      <c r="BN783" s="80"/>
      <c r="BO783" s="80"/>
      <c r="BP783" s="80"/>
      <c r="BQ783" s="80"/>
      <c r="BR783" s="80"/>
      <c r="BS783" s="80"/>
      <c r="BT783" s="80"/>
      <c r="BU783" s="80"/>
      <c r="BV783" s="80"/>
      <c r="BW783" s="80"/>
      <c r="BX783" s="80"/>
      <c r="BY783" s="80"/>
      <c r="BZ783" s="80"/>
      <c r="CA783" s="80"/>
    </row>
    <row r="784" spans="23:79" ht="12.75"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80"/>
      <c r="BN784" s="80"/>
      <c r="BO784" s="80"/>
      <c r="BP784" s="80"/>
      <c r="BQ784" s="80"/>
      <c r="BR784" s="80"/>
      <c r="BS784" s="80"/>
      <c r="BT784" s="80"/>
      <c r="BU784" s="80"/>
      <c r="BV784" s="80"/>
      <c r="BW784" s="80"/>
      <c r="BX784" s="80"/>
      <c r="BY784" s="80"/>
      <c r="BZ784" s="80"/>
      <c r="CA784" s="80"/>
    </row>
    <row r="785" spans="23:79" ht="12.75"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</row>
    <row r="786" spans="23:79" ht="12.75"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</row>
    <row r="787" spans="23:79" ht="12.75"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</row>
    <row r="788" spans="23:79" ht="12.75"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</row>
    <row r="789" spans="23:79" ht="12.75"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</row>
    <row r="790" spans="23:79" ht="12.75"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</row>
    <row r="791" spans="23:79" ht="12.75"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</row>
    <row r="792" spans="23:79" ht="12.75"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  <c r="BX792" s="80"/>
      <c r="BY792" s="80"/>
      <c r="BZ792" s="80"/>
      <c r="CA792" s="80"/>
    </row>
    <row r="793" spans="23:79" ht="12.75"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</row>
    <row r="794" spans="23:79" ht="12.75"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  <c r="BQ794" s="80"/>
      <c r="BR794" s="80"/>
      <c r="BS794" s="80"/>
      <c r="BT794" s="80"/>
      <c r="BU794" s="80"/>
      <c r="BV794" s="80"/>
      <c r="BW794" s="80"/>
      <c r="BX794" s="80"/>
      <c r="BY794" s="80"/>
      <c r="BZ794" s="80"/>
      <c r="CA794" s="80"/>
    </row>
    <row r="795" spans="23:79" ht="12.75"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</row>
    <row r="796" spans="23:79" ht="12.75"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</row>
    <row r="797" spans="23:79" ht="12.75"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  <c r="BQ797" s="80"/>
      <c r="BR797" s="80"/>
      <c r="BS797" s="80"/>
      <c r="BT797" s="80"/>
      <c r="BU797" s="80"/>
      <c r="BV797" s="80"/>
      <c r="BW797" s="80"/>
      <c r="BX797" s="80"/>
      <c r="BY797" s="80"/>
      <c r="BZ797" s="80"/>
      <c r="CA797" s="80"/>
    </row>
    <row r="798" spans="23:79" ht="12.75"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</row>
    <row r="799" spans="23:79" ht="12.75"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</row>
    <row r="800" spans="23:79" ht="12.75"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</row>
    <row r="801" spans="23:79" ht="12.75"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</row>
    <row r="802" spans="23:79" ht="12.75"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</row>
    <row r="803" spans="23:79" ht="12.75"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  <c r="BQ803" s="80"/>
      <c r="BR803" s="80"/>
      <c r="BS803" s="80"/>
      <c r="BT803" s="80"/>
      <c r="BU803" s="80"/>
      <c r="BV803" s="80"/>
      <c r="BW803" s="80"/>
      <c r="BX803" s="80"/>
      <c r="BY803" s="80"/>
      <c r="BZ803" s="80"/>
      <c r="CA803" s="80"/>
    </row>
    <row r="804" spans="23:79" ht="12.75"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  <c r="BQ804" s="80"/>
      <c r="BR804" s="80"/>
      <c r="BS804" s="80"/>
      <c r="BT804" s="80"/>
      <c r="BU804" s="80"/>
      <c r="BV804" s="80"/>
      <c r="BW804" s="80"/>
      <c r="BX804" s="80"/>
      <c r="BY804" s="80"/>
      <c r="BZ804" s="80"/>
      <c r="CA804" s="80"/>
    </row>
    <row r="805" spans="23:79" ht="12.75"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  <c r="BQ805" s="80"/>
      <c r="BR805" s="80"/>
      <c r="BS805" s="80"/>
      <c r="BT805" s="80"/>
      <c r="BU805" s="80"/>
      <c r="BV805" s="80"/>
      <c r="BW805" s="80"/>
      <c r="BX805" s="80"/>
      <c r="BY805" s="80"/>
      <c r="BZ805" s="80"/>
      <c r="CA805" s="80"/>
    </row>
    <row r="806" spans="23:79" ht="12.75"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  <c r="BQ806" s="80"/>
      <c r="BR806" s="80"/>
      <c r="BS806" s="80"/>
      <c r="BT806" s="80"/>
      <c r="BU806" s="80"/>
      <c r="BV806" s="80"/>
      <c r="BW806" s="80"/>
      <c r="BX806" s="80"/>
      <c r="BY806" s="80"/>
      <c r="BZ806" s="80"/>
      <c r="CA806" s="80"/>
    </row>
    <row r="807" spans="23:79" ht="12.75"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  <c r="BQ807" s="80"/>
      <c r="BR807" s="80"/>
      <c r="BS807" s="80"/>
      <c r="BT807" s="80"/>
      <c r="BU807" s="80"/>
      <c r="BV807" s="80"/>
      <c r="BW807" s="80"/>
      <c r="BX807" s="80"/>
      <c r="BY807" s="80"/>
      <c r="BZ807" s="80"/>
      <c r="CA807" s="80"/>
    </row>
    <row r="808" spans="23:79" ht="12.75"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80"/>
      <c r="BN808" s="80"/>
      <c r="BO808" s="80"/>
      <c r="BP808" s="80"/>
      <c r="BQ808" s="80"/>
      <c r="BR808" s="80"/>
      <c r="BS808" s="80"/>
      <c r="BT808" s="80"/>
      <c r="BU808" s="80"/>
      <c r="BV808" s="80"/>
      <c r="BW808" s="80"/>
      <c r="BX808" s="80"/>
      <c r="BY808" s="80"/>
      <c r="BZ808" s="80"/>
      <c r="CA808" s="80"/>
    </row>
    <row r="809" spans="23:79" ht="12.75"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</row>
    <row r="810" spans="23:79" ht="12.75"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80"/>
      <c r="BN810" s="80"/>
      <c r="BO810" s="80"/>
      <c r="BP810" s="80"/>
      <c r="BQ810" s="80"/>
      <c r="BR810" s="80"/>
      <c r="BS810" s="80"/>
      <c r="BT810" s="80"/>
      <c r="BU810" s="80"/>
      <c r="BV810" s="80"/>
      <c r="BW810" s="80"/>
      <c r="BX810" s="80"/>
      <c r="BY810" s="80"/>
      <c r="BZ810" s="80"/>
      <c r="CA810" s="80"/>
    </row>
    <row r="811" spans="23:79" ht="12.75"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80"/>
      <c r="BN811" s="80"/>
      <c r="BO811" s="80"/>
      <c r="BP811" s="80"/>
      <c r="BQ811" s="80"/>
      <c r="BR811" s="80"/>
      <c r="BS811" s="80"/>
      <c r="BT811" s="80"/>
      <c r="BU811" s="80"/>
      <c r="BV811" s="80"/>
      <c r="BW811" s="80"/>
      <c r="BX811" s="80"/>
      <c r="BY811" s="80"/>
      <c r="BZ811" s="80"/>
      <c r="CA811" s="80"/>
    </row>
    <row r="812" spans="23:79" ht="12.75"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80"/>
      <c r="BN812" s="80"/>
      <c r="BO812" s="80"/>
      <c r="BP812" s="80"/>
      <c r="BQ812" s="80"/>
      <c r="BR812" s="80"/>
      <c r="BS812" s="80"/>
      <c r="BT812" s="80"/>
      <c r="BU812" s="80"/>
      <c r="BV812" s="80"/>
      <c r="BW812" s="80"/>
      <c r="BX812" s="80"/>
      <c r="BY812" s="80"/>
      <c r="BZ812" s="80"/>
      <c r="CA812" s="80"/>
    </row>
    <row r="813" spans="23:79" ht="12.75"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80"/>
      <c r="BN813" s="80"/>
      <c r="BO813" s="80"/>
      <c r="BP813" s="80"/>
      <c r="BQ813" s="80"/>
      <c r="BR813" s="80"/>
      <c r="BS813" s="80"/>
      <c r="BT813" s="80"/>
      <c r="BU813" s="80"/>
      <c r="BV813" s="80"/>
      <c r="BW813" s="80"/>
      <c r="BX813" s="80"/>
      <c r="BY813" s="80"/>
      <c r="BZ813" s="80"/>
      <c r="CA813" s="80"/>
    </row>
    <row r="814" spans="23:79" ht="12.75"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80"/>
      <c r="BN814" s="80"/>
      <c r="BO814" s="80"/>
      <c r="BP814" s="80"/>
      <c r="BQ814" s="80"/>
      <c r="BR814" s="80"/>
      <c r="BS814" s="80"/>
      <c r="BT814" s="80"/>
      <c r="BU814" s="80"/>
      <c r="BV814" s="80"/>
      <c r="BW814" s="80"/>
      <c r="BX814" s="80"/>
      <c r="BY814" s="80"/>
      <c r="BZ814" s="80"/>
      <c r="CA814" s="80"/>
    </row>
    <row r="815" spans="23:79" ht="12.75"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80"/>
      <c r="BN815" s="80"/>
      <c r="BO815" s="80"/>
      <c r="BP815" s="80"/>
      <c r="BQ815" s="80"/>
      <c r="BR815" s="80"/>
      <c r="BS815" s="80"/>
      <c r="BT815" s="80"/>
      <c r="BU815" s="80"/>
      <c r="BV815" s="80"/>
      <c r="BW815" s="80"/>
      <c r="BX815" s="80"/>
      <c r="BY815" s="80"/>
      <c r="BZ815" s="80"/>
      <c r="CA815" s="80"/>
    </row>
    <row r="816" spans="23:79" ht="12.75"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80"/>
      <c r="BN816" s="80"/>
      <c r="BO816" s="80"/>
      <c r="BP816" s="80"/>
      <c r="BQ816" s="80"/>
      <c r="BR816" s="80"/>
      <c r="BS816" s="80"/>
      <c r="BT816" s="80"/>
      <c r="BU816" s="80"/>
      <c r="BV816" s="80"/>
      <c r="BW816" s="80"/>
      <c r="BX816" s="80"/>
      <c r="BY816" s="80"/>
      <c r="BZ816" s="80"/>
      <c r="CA816" s="80"/>
    </row>
    <row r="817" spans="23:79" ht="12.75"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80"/>
      <c r="BN817" s="80"/>
      <c r="BO817" s="80"/>
      <c r="BP817" s="80"/>
      <c r="BQ817" s="80"/>
      <c r="BR817" s="80"/>
      <c r="BS817" s="80"/>
      <c r="BT817" s="80"/>
      <c r="BU817" s="80"/>
      <c r="BV817" s="80"/>
      <c r="BW817" s="80"/>
      <c r="BX817" s="80"/>
      <c r="BY817" s="80"/>
      <c r="BZ817" s="80"/>
      <c r="CA817" s="80"/>
    </row>
    <row r="818" spans="23:79" ht="12.75"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80"/>
      <c r="BN818" s="80"/>
      <c r="BO818" s="80"/>
      <c r="BP818" s="80"/>
      <c r="BQ818" s="80"/>
      <c r="BR818" s="80"/>
      <c r="BS818" s="80"/>
      <c r="BT818" s="80"/>
      <c r="BU818" s="80"/>
      <c r="BV818" s="80"/>
      <c r="BW818" s="80"/>
      <c r="BX818" s="80"/>
      <c r="BY818" s="80"/>
      <c r="BZ818" s="80"/>
      <c r="CA818" s="80"/>
    </row>
    <row r="819" spans="23:79" ht="12.75"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80"/>
      <c r="BN819" s="80"/>
      <c r="BO819" s="80"/>
      <c r="BP819" s="80"/>
      <c r="BQ819" s="80"/>
      <c r="BR819" s="80"/>
      <c r="BS819" s="80"/>
      <c r="BT819" s="80"/>
      <c r="BU819" s="80"/>
      <c r="BV819" s="80"/>
      <c r="BW819" s="80"/>
      <c r="BX819" s="80"/>
      <c r="BY819" s="80"/>
      <c r="BZ819" s="80"/>
      <c r="CA819" s="80"/>
    </row>
    <row r="820" spans="23:79" ht="12.75"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  <c r="BX820" s="80"/>
      <c r="BY820" s="80"/>
      <c r="BZ820" s="80"/>
      <c r="CA820" s="80"/>
    </row>
    <row r="821" spans="23:79" ht="12.75"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</row>
    <row r="822" spans="23:79" ht="12.75"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</row>
    <row r="823" spans="23:79" ht="12.75"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  <c r="CA823" s="80"/>
    </row>
    <row r="824" spans="23:79" ht="12.75"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  <c r="CA824" s="80"/>
    </row>
    <row r="825" spans="23:79" ht="12.75"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</row>
    <row r="826" spans="23:79" ht="12.75"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</row>
    <row r="827" spans="23:79" ht="12.75"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</row>
    <row r="828" spans="23:79" ht="12.75"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</row>
    <row r="829" spans="23:79" ht="12.75"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80"/>
      <c r="BN829" s="80"/>
      <c r="BO829" s="80"/>
      <c r="BP829" s="80"/>
      <c r="BQ829" s="80"/>
      <c r="BR829" s="80"/>
      <c r="BS829" s="80"/>
      <c r="BT829" s="80"/>
      <c r="BU829" s="80"/>
      <c r="BV829" s="80"/>
      <c r="BW829" s="80"/>
      <c r="BX829" s="80"/>
      <c r="BY829" s="80"/>
      <c r="BZ829" s="80"/>
      <c r="CA829" s="80"/>
    </row>
    <row r="830" spans="23:79" ht="12.75"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80"/>
      <c r="BN830" s="80"/>
      <c r="BO830" s="80"/>
      <c r="BP830" s="80"/>
      <c r="BQ830" s="80"/>
      <c r="BR830" s="80"/>
      <c r="BS830" s="80"/>
      <c r="BT830" s="80"/>
      <c r="BU830" s="80"/>
      <c r="BV830" s="80"/>
      <c r="BW830" s="80"/>
      <c r="BX830" s="80"/>
      <c r="BY830" s="80"/>
      <c r="BZ830" s="80"/>
      <c r="CA830" s="80"/>
    </row>
    <row r="831" spans="23:79" ht="12.75"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80"/>
      <c r="BN831" s="80"/>
      <c r="BO831" s="80"/>
      <c r="BP831" s="80"/>
      <c r="BQ831" s="80"/>
      <c r="BR831" s="80"/>
      <c r="BS831" s="80"/>
      <c r="BT831" s="80"/>
      <c r="BU831" s="80"/>
      <c r="BV831" s="80"/>
      <c r="BW831" s="80"/>
      <c r="BX831" s="80"/>
      <c r="BY831" s="80"/>
      <c r="BZ831" s="80"/>
      <c r="CA831" s="80"/>
    </row>
    <row r="832" spans="23:79" ht="12.75"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80"/>
      <c r="BN832" s="80"/>
      <c r="BO832" s="80"/>
      <c r="BP832" s="80"/>
      <c r="BQ832" s="80"/>
      <c r="BR832" s="80"/>
      <c r="BS832" s="80"/>
      <c r="BT832" s="80"/>
      <c r="BU832" s="80"/>
      <c r="BV832" s="80"/>
      <c r="BW832" s="80"/>
      <c r="BX832" s="80"/>
      <c r="BY832" s="80"/>
      <c r="BZ832" s="80"/>
      <c r="CA832" s="80"/>
    </row>
    <row r="833" spans="23:79" ht="12.75"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</row>
    <row r="834" spans="23:79" ht="12.75"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80"/>
      <c r="BO834" s="80"/>
      <c r="BP834" s="80"/>
      <c r="BQ834" s="80"/>
      <c r="BR834" s="80"/>
      <c r="BS834" s="80"/>
      <c r="BT834" s="80"/>
      <c r="BU834" s="80"/>
      <c r="BV834" s="80"/>
      <c r="BW834" s="80"/>
      <c r="BX834" s="80"/>
      <c r="BY834" s="80"/>
      <c r="BZ834" s="80"/>
      <c r="CA834" s="80"/>
    </row>
    <row r="835" spans="23:79" ht="12.75"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</row>
    <row r="836" spans="23:79" ht="12.75"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80"/>
      <c r="BN836" s="80"/>
      <c r="BO836" s="80"/>
      <c r="BP836" s="80"/>
      <c r="BQ836" s="80"/>
      <c r="BR836" s="80"/>
      <c r="BS836" s="80"/>
      <c r="BT836" s="80"/>
      <c r="BU836" s="80"/>
      <c r="BV836" s="80"/>
      <c r="BW836" s="80"/>
      <c r="BX836" s="80"/>
      <c r="BY836" s="80"/>
      <c r="BZ836" s="80"/>
      <c r="CA836" s="80"/>
    </row>
    <row r="837" spans="23:79" ht="12.75"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80"/>
      <c r="BN837" s="80"/>
      <c r="BO837" s="80"/>
      <c r="BP837" s="80"/>
      <c r="BQ837" s="80"/>
      <c r="BR837" s="80"/>
      <c r="BS837" s="80"/>
      <c r="BT837" s="80"/>
      <c r="BU837" s="80"/>
      <c r="BV837" s="80"/>
      <c r="BW837" s="80"/>
      <c r="BX837" s="80"/>
      <c r="BY837" s="80"/>
      <c r="BZ837" s="80"/>
      <c r="CA837" s="80"/>
    </row>
    <row r="838" spans="23:79" ht="12.75"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80"/>
      <c r="BN838" s="80"/>
      <c r="BO838" s="80"/>
      <c r="BP838" s="80"/>
      <c r="BQ838" s="80"/>
      <c r="BR838" s="80"/>
      <c r="BS838" s="80"/>
      <c r="BT838" s="80"/>
      <c r="BU838" s="80"/>
      <c r="BV838" s="80"/>
      <c r="BW838" s="80"/>
      <c r="BX838" s="80"/>
      <c r="BY838" s="80"/>
      <c r="BZ838" s="80"/>
      <c r="CA838" s="80"/>
    </row>
    <row r="839" spans="23:79" ht="12.75"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80"/>
      <c r="BN839" s="80"/>
      <c r="BO839" s="80"/>
      <c r="BP839" s="80"/>
      <c r="BQ839" s="80"/>
      <c r="BR839" s="80"/>
      <c r="BS839" s="80"/>
      <c r="BT839" s="80"/>
      <c r="BU839" s="80"/>
      <c r="BV839" s="80"/>
      <c r="BW839" s="80"/>
      <c r="BX839" s="80"/>
      <c r="BY839" s="80"/>
      <c r="BZ839" s="80"/>
      <c r="CA839" s="80"/>
    </row>
    <row r="840" spans="23:79" ht="12.75"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80"/>
      <c r="BN840" s="80"/>
      <c r="BO840" s="80"/>
      <c r="BP840" s="80"/>
      <c r="BQ840" s="80"/>
      <c r="BR840" s="80"/>
      <c r="BS840" s="80"/>
      <c r="BT840" s="80"/>
      <c r="BU840" s="80"/>
      <c r="BV840" s="80"/>
      <c r="BW840" s="80"/>
      <c r="BX840" s="80"/>
      <c r="BY840" s="80"/>
      <c r="BZ840" s="80"/>
      <c r="CA840" s="80"/>
    </row>
    <row r="841" spans="23:79" ht="12.75"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80"/>
      <c r="BN841" s="80"/>
      <c r="BO841" s="80"/>
      <c r="BP841" s="80"/>
      <c r="BQ841" s="80"/>
      <c r="BR841" s="80"/>
      <c r="BS841" s="80"/>
      <c r="BT841" s="80"/>
      <c r="BU841" s="80"/>
      <c r="BV841" s="80"/>
      <c r="BW841" s="80"/>
      <c r="BX841" s="80"/>
      <c r="BY841" s="80"/>
      <c r="BZ841" s="80"/>
      <c r="CA841" s="80"/>
    </row>
    <row r="842" spans="23:79" ht="12.75"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80"/>
      <c r="BN842" s="80"/>
      <c r="BO842" s="80"/>
      <c r="BP842" s="80"/>
      <c r="BQ842" s="80"/>
      <c r="BR842" s="80"/>
      <c r="BS842" s="80"/>
      <c r="BT842" s="80"/>
      <c r="BU842" s="80"/>
      <c r="BV842" s="80"/>
      <c r="BW842" s="80"/>
      <c r="BX842" s="80"/>
      <c r="BY842" s="80"/>
      <c r="BZ842" s="80"/>
      <c r="CA842" s="80"/>
    </row>
    <row r="843" spans="23:79" ht="12.75"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80"/>
      <c r="BN843" s="80"/>
      <c r="BO843" s="80"/>
      <c r="BP843" s="80"/>
      <c r="BQ843" s="80"/>
      <c r="BR843" s="80"/>
      <c r="BS843" s="80"/>
      <c r="BT843" s="80"/>
      <c r="BU843" s="80"/>
      <c r="BV843" s="80"/>
      <c r="BW843" s="80"/>
      <c r="BX843" s="80"/>
      <c r="BY843" s="80"/>
      <c r="BZ843" s="80"/>
      <c r="CA843" s="80"/>
    </row>
    <row r="844" spans="23:79" ht="12.75"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</row>
    <row r="845" spans="23:79" ht="12.75"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80"/>
      <c r="BN845" s="80"/>
      <c r="BO845" s="80"/>
      <c r="BP845" s="80"/>
      <c r="BQ845" s="80"/>
      <c r="BR845" s="80"/>
      <c r="BS845" s="80"/>
      <c r="BT845" s="80"/>
      <c r="BU845" s="80"/>
      <c r="BV845" s="80"/>
      <c r="BW845" s="80"/>
      <c r="BX845" s="80"/>
      <c r="BY845" s="80"/>
      <c r="BZ845" s="80"/>
      <c r="CA845" s="80"/>
    </row>
    <row r="846" spans="23:79" ht="12.75"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80"/>
      <c r="BN846" s="80"/>
      <c r="BO846" s="80"/>
      <c r="BP846" s="80"/>
      <c r="BQ846" s="80"/>
      <c r="BR846" s="80"/>
      <c r="BS846" s="80"/>
      <c r="BT846" s="80"/>
      <c r="BU846" s="80"/>
      <c r="BV846" s="80"/>
      <c r="BW846" s="80"/>
      <c r="BX846" s="80"/>
      <c r="BY846" s="80"/>
      <c r="BZ846" s="80"/>
      <c r="CA846" s="80"/>
    </row>
    <row r="847" spans="23:79" ht="12.75"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80"/>
      <c r="BN847" s="80"/>
      <c r="BO847" s="80"/>
      <c r="BP847" s="80"/>
      <c r="BQ847" s="80"/>
      <c r="BR847" s="80"/>
      <c r="BS847" s="80"/>
      <c r="BT847" s="80"/>
      <c r="BU847" s="80"/>
      <c r="BV847" s="80"/>
      <c r="BW847" s="80"/>
      <c r="BX847" s="80"/>
      <c r="BY847" s="80"/>
      <c r="BZ847" s="80"/>
      <c r="CA847" s="80"/>
    </row>
    <row r="848" spans="23:79" ht="12.75"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80"/>
      <c r="BN848" s="80"/>
      <c r="BO848" s="80"/>
      <c r="BP848" s="80"/>
      <c r="BQ848" s="80"/>
      <c r="BR848" s="80"/>
      <c r="BS848" s="80"/>
      <c r="BT848" s="80"/>
      <c r="BU848" s="80"/>
      <c r="BV848" s="80"/>
      <c r="BW848" s="80"/>
      <c r="BX848" s="80"/>
      <c r="BY848" s="80"/>
      <c r="BZ848" s="80"/>
      <c r="CA848" s="80"/>
    </row>
    <row r="849" spans="23:79" ht="12.75">
      <c r="W849" s="80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</row>
    <row r="850" spans="23:79" ht="12.75"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  <c r="CA850" s="80"/>
    </row>
    <row r="851" spans="23:79" ht="12.75">
      <c r="W851" s="80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  <c r="CA851" s="80"/>
    </row>
    <row r="852" spans="23:79" ht="12.75">
      <c r="W852" s="80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  <c r="CA852" s="80"/>
    </row>
    <row r="853" spans="23:79" ht="12.75">
      <c r="W853" s="80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0"/>
      <c r="BD853" s="80"/>
      <c r="BE853" s="80"/>
      <c r="BF853" s="80"/>
      <c r="BG853" s="80"/>
      <c r="BH853" s="80"/>
      <c r="BI853" s="80"/>
      <c r="BJ853" s="80"/>
      <c r="BK853" s="80"/>
      <c r="BL853" s="80"/>
      <c r="BM853" s="80"/>
      <c r="BN853" s="80"/>
      <c r="BO853" s="80"/>
      <c r="BP853" s="80"/>
      <c r="BQ853" s="80"/>
      <c r="BR853" s="80"/>
      <c r="BS853" s="80"/>
      <c r="BT853" s="80"/>
      <c r="BU853" s="80"/>
      <c r="BV853" s="80"/>
      <c r="BW853" s="80"/>
      <c r="BX853" s="80"/>
      <c r="BY853" s="80"/>
      <c r="BZ853" s="80"/>
      <c r="CA853" s="80"/>
    </row>
    <row r="854" spans="23:79" ht="12.75">
      <c r="W854" s="80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</row>
    <row r="855" spans="23:79" ht="12.75">
      <c r="W855" s="80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0"/>
      <c r="BD855" s="80"/>
      <c r="BE855" s="80"/>
      <c r="BF855" s="80"/>
      <c r="BG855" s="80"/>
      <c r="BH855" s="80"/>
      <c r="BI855" s="80"/>
      <c r="BJ855" s="80"/>
      <c r="BK855" s="80"/>
      <c r="BL855" s="80"/>
      <c r="BM855" s="80"/>
      <c r="BN855" s="80"/>
      <c r="BO855" s="80"/>
      <c r="BP855" s="80"/>
      <c r="BQ855" s="80"/>
      <c r="BR855" s="80"/>
      <c r="BS855" s="80"/>
      <c r="BT855" s="80"/>
      <c r="BU855" s="80"/>
      <c r="BV855" s="80"/>
      <c r="BW855" s="80"/>
      <c r="BX855" s="80"/>
      <c r="BY855" s="80"/>
      <c r="BZ855" s="80"/>
      <c r="CA855" s="80"/>
    </row>
    <row r="856" spans="23:79" ht="12.75">
      <c r="W856" s="80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0"/>
      <c r="BD856" s="80"/>
      <c r="BE856" s="80"/>
      <c r="BF856" s="80"/>
      <c r="BG856" s="80"/>
      <c r="BH856" s="80"/>
      <c r="BI856" s="80"/>
      <c r="BJ856" s="80"/>
      <c r="BK856" s="80"/>
      <c r="BL856" s="80"/>
      <c r="BM856" s="80"/>
      <c r="BN856" s="80"/>
      <c r="BO856" s="80"/>
      <c r="BP856" s="80"/>
      <c r="BQ856" s="80"/>
      <c r="BR856" s="80"/>
      <c r="BS856" s="80"/>
      <c r="BT856" s="80"/>
      <c r="BU856" s="80"/>
      <c r="BV856" s="80"/>
      <c r="BW856" s="80"/>
      <c r="BX856" s="80"/>
      <c r="BY856" s="80"/>
      <c r="BZ856" s="80"/>
      <c r="CA856" s="80"/>
    </row>
    <row r="857" spans="23:79" ht="12.75">
      <c r="W857" s="80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0"/>
      <c r="BD857" s="80"/>
      <c r="BE857" s="80"/>
      <c r="BF857" s="80"/>
      <c r="BG857" s="80"/>
      <c r="BH857" s="80"/>
      <c r="BI857" s="80"/>
      <c r="BJ857" s="80"/>
      <c r="BK857" s="80"/>
      <c r="BL857" s="80"/>
      <c r="BM857" s="80"/>
      <c r="BN857" s="80"/>
      <c r="BO857" s="80"/>
      <c r="BP857" s="80"/>
      <c r="BQ857" s="80"/>
      <c r="BR857" s="80"/>
      <c r="BS857" s="80"/>
      <c r="BT857" s="80"/>
      <c r="BU857" s="80"/>
      <c r="BV857" s="80"/>
      <c r="BW857" s="80"/>
      <c r="BX857" s="80"/>
      <c r="BY857" s="80"/>
      <c r="BZ857" s="80"/>
      <c r="CA857" s="80"/>
    </row>
    <row r="858" spans="23:79" ht="12.75">
      <c r="W858" s="80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0"/>
      <c r="BD858" s="80"/>
      <c r="BE858" s="80"/>
      <c r="BF858" s="80"/>
      <c r="BG858" s="80"/>
      <c r="BH858" s="80"/>
      <c r="BI858" s="80"/>
      <c r="BJ858" s="80"/>
      <c r="BK858" s="80"/>
      <c r="BL858" s="80"/>
      <c r="BM858" s="80"/>
      <c r="BN858" s="80"/>
      <c r="BO858" s="80"/>
      <c r="BP858" s="80"/>
      <c r="BQ858" s="80"/>
      <c r="BR858" s="80"/>
      <c r="BS858" s="80"/>
      <c r="BT858" s="80"/>
      <c r="BU858" s="80"/>
      <c r="BV858" s="80"/>
      <c r="BW858" s="80"/>
      <c r="BX858" s="80"/>
      <c r="BY858" s="80"/>
      <c r="BZ858" s="80"/>
      <c r="CA858" s="80"/>
    </row>
    <row r="859" spans="23:79" ht="12.75"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0"/>
      <c r="BI859" s="80"/>
      <c r="BJ859" s="80"/>
      <c r="BK859" s="80"/>
      <c r="BL859" s="80"/>
      <c r="BM859" s="80"/>
      <c r="BN859" s="80"/>
      <c r="BO859" s="80"/>
      <c r="BP859" s="80"/>
      <c r="BQ859" s="80"/>
      <c r="BR859" s="80"/>
      <c r="BS859" s="80"/>
      <c r="BT859" s="80"/>
      <c r="BU859" s="80"/>
      <c r="BV859" s="80"/>
      <c r="BW859" s="80"/>
      <c r="BX859" s="80"/>
      <c r="BY859" s="80"/>
      <c r="BZ859" s="80"/>
      <c r="CA859" s="80"/>
    </row>
    <row r="860" spans="23:79" ht="12.75">
      <c r="W860" s="80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0"/>
      <c r="BD860" s="80"/>
      <c r="BE860" s="80"/>
      <c r="BF860" s="80"/>
      <c r="BG860" s="80"/>
      <c r="BH860" s="80"/>
      <c r="BI860" s="80"/>
      <c r="BJ860" s="80"/>
      <c r="BK860" s="80"/>
      <c r="BL860" s="80"/>
      <c r="BM860" s="80"/>
      <c r="BN860" s="80"/>
      <c r="BO860" s="80"/>
      <c r="BP860" s="80"/>
      <c r="BQ860" s="80"/>
      <c r="BR860" s="80"/>
      <c r="BS860" s="80"/>
      <c r="BT860" s="80"/>
      <c r="BU860" s="80"/>
      <c r="BV860" s="80"/>
      <c r="BW860" s="80"/>
      <c r="BX860" s="80"/>
      <c r="BY860" s="80"/>
      <c r="BZ860" s="80"/>
      <c r="CA860" s="80"/>
    </row>
    <row r="861" spans="23:79" ht="12.75">
      <c r="W861" s="80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0"/>
      <c r="BD861" s="80"/>
      <c r="BE861" s="80"/>
      <c r="BF861" s="80"/>
      <c r="BG861" s="80"/>
      <c r="BH861" s="80"/>
      <c r="BI861" s="80"/>
      <c r="BJ861" s="80"/>
      <c r="BK861" s="80"/>
      <c r="BL861" s="80"/>
      <c r="BM861" s="80"/>
      <c r="BN861" s="80"/>
      <c r="BO861" s="80"/>
      <c r="BP861" s="80"/>
      <c r="BQ861" s="80"/>
      <c r="BR861" s="80"/>
      <c r="BS861" s="80"/>
      <c r="BT861" s="80"/>
      <c r="BU861" s="80"/>
      <c r="BV861" s="80"/>
      <c r="BW861" s="80"/>
      <c r="BX861" s="80"/>
      <c r="BY861" s="80"/>
      <c r="BZ861" s="80"/>
      <c r="CA861" s="80"/>
    </row>
    <row r="862" spans="23:79" ht="12.75">
      <c r="W862" s="80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0"/>
      <c r="BD862" s="80"/>
      <c r="BE862" s="80"/>
      <c r="BF862" s="80"/>
      <c r="BG862" s="80"/>
      <c r="BH862" s="80"/>
      <c r="BI862" s="80"/>
      <c r="BJ862" s="80"/>
      <c r="BK862" s="80"/>
      <c r="BL862" s="80"/>
      <c r="BM862" s="80"/>
      <c r="BN862" s="80"/>
      <c r="BO862" s="80"/>
      <c r="BP862" s="80"/>
      <c r="BQ862" s="80"/>
      <c r="BR862" s="80"/>
      <c r="BS862" s="80"/>
      <c r="BT862" s="80"/>
      <c r="BU862" s="80"/>
      <c r="BV862" s="80"/>
      <c r="BW862" s="80"/>
      <c r="BX862" s="80"/>
      <c r="BY862" s="80"/>
      <c r="BZ862" s="80"/>
      <c r="CA862" s="80"/>
    </row>
    <row r="863" spans="23:79" ht="12.75">
      <c r="W863" s="80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0"/>
      <c r="BD863" s="80"/>
      <c r="BE863" s="80"/>
      <c r="BF863" s="80"/>
      <c r="BG863" s="80"/>
      <c r="BH863" s="80"/>
      <c r="BI863" s="80"/>
      <c r="BJ863" s="80"/>
      <c r="BK863" s="80"/>
      <c r="BL863" s="80"/>
      <c r="BM863" s="80"/>
      <c r="BN863" s="80"/>
      <c r="BO863" s="80"/>
      <c r="BP863" s="80"/>
      <c r="BQ863" s="80"/>
      <c r="BR863" s="80"/>
      <c r="BS863" s="80"/>
      <c r="BT863" s="80"/>
      <c r="BU863" s="80"/>
      <c r="BV863" s="80"/>
      <c r="BW863" s="80"/>
      <c r="BX863" s="80"/>
      <c r="BY863" s="80"/>
      <c r="BZ863" s="80"/>
      <c r="CA863" s="80"/>
    </row>
    <row r="864" spans="23:79" ht="12.75">
      <c r="W864" s="80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0"/>
      <c r="BD864" s="80"/>
      <c r="BE864" s="80"/>
      <c r="BF864" s="80"/>
      <c r="BG864" s="80"/>
      <c r="BH864" s="80"/>
      <c r="BI864" s="80"/>
      <c r="BJ864" s="80"/>
      <c r="BK864" s="80"/>
      <c r="BL864" s="80"/>
      <c r="BM864" s="80"/>
      <c r="BN864" s="80"/>
      <c r="BO864" s="80"/>
      <c r="BP864" s="80"/>
      <c r="BQ864" s="80"/>
      <c r="BR864" s="80"/>
      <c r="BS864" s="80"/>
      <c r="BT864" s="80"/>
      <c r="BU864" s="80"/>
      <c r="BV864" s="80"/>
      <c r="BW864" s="80"/>
      <c r="BX864" s="80"/>
      <c r="BY864" s="80"/>
      <c r="BZ864" s="80"/>
      <c r="CA864" s="80"/>
    </row>
    <row r="865" spans="23:79" ht="12.75">
      <c r="W865" s="80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0"/>
      <c r="BD865" s="80"/>
      <c r="BE865" s="80"/>
      <c r="BF865" s="80"/>
      <c r="BG865" s="80"/>
      <c r="BH865" s="80"/>
      <c r="BI865" s="80"/>
      <c r="BJ865" s="80"/>
      <c r="BK865" s="80"/>
      <c r="BL865" s="80"/>
      <c r="BM865" s="80"/>
      <c r="BN865" s="80"/>
      <c r="BO865" s="80"/>
      <c r="BP865" s="80"/>
      <c r="BQ865" s="80"/>
      <c r="BR865" s="80"/>
      <c r="BS865" s="80"/>
      <c r="BT865" s="80"/>
      <c r="BU865" s="80"/>
      <c r="BV865" s="80"/>
      <c r="BW865" s="80"/>
      <c r="BX865" s="80"/>
      <c r="BY865" s="80"/>
      <c r="BZ865" s="80"/>
      <c r="CA865" s="80"/>
    </row>
    <row r="866" spans="23:79" ht="12.75">
      <c r="W866" s="80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0"/>
      <c r="BD866" s="80"/>
      <c r="BE866" s="80"/>
      <c r="BF866" s="80"/>
      <c r="BG866" s="80"/>
      <c r="BH866" s="80"/>
      <c r="BI866" s="80"/>
      <c r="BJ866" s="80"/>
      <c r="BK866" s="80"/>
      <c r="BL866" s="80"/>
      <c r="BM866" s="80"/>
      <c r="BN866" s="80"/>
      <c r="BO866" s="80"/>
      <c r="BP866" s="80"/>
      <c r="BQ866" s="80"/>
      <c r="BR866" s="80"/>
      <c r="BS866" s="80"/>
      <c r="BT866" s="80"/>
      <c r="BU866" s="80"/>
      <c r="BV866" s="80"/>
      <c r="BW866" s="80"/>
      <c r="BX866" s="80"/>
      <c r="BY866" s="80"/>
      <c r="BZ866" s="80"/>
      <c r="CA866" s="80"/>
    </row>
    <row r="867" spans="23:79" ht="12.75">
      <c r="W867" s="80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0"/>
      <c r="BD867" s="80"/>
      <c r="BE867" s="80"/>
      <c r="BF867" s="80"/>
      <c r="BG867" s="80"/>
      <c r="BH867" s="80"/>
      <c r="BI867" s="80"/>
      <c r="BJ867" s="80"/>
      <c r="BK867" s="80"/>
      <c r="BL867" s="80"/>
      <c r="BM867" s="80"/>
      <c r="BN867" s="80"/>
      <c r="BO867" s="80"/>
      <c r="BP867" s="80"/>
      <c r="BQ867" s="80"/>
      <c r="BR867" s="80"/>
      <c r="BS867" s="80"/>
      <c r="BT867" s="80"/>
      <c r="BU867" s="80"/>
      <c r="BV867" s="80"/>
      <c r="BW867" s="80"/>
      <c r="BX867" s="80"/>
      <c r="BY867" s="80"/>
      <c r="BZ867" s="80"/>
      <c r="CA867" s="80"/>
    </row>
    <row r="868" spans="23:79" ht="12.75"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</row>
    <row r="869" spans="23:79" ht="12.75"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</row>
    <row r="870" spans="23:79" ht="12.75"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</row>
    <row r="871" spans="23:79" ht="12.75">
      <c r="W871" s="80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  <c r="CA871" s="80"/>
    </row>
    <row r="872" spans="23:79" ht="12.75">
      <c r="W872" s="80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  <c r="CA872" s="80"/>
    </row>
    <row r="873" spans="23:79" ht="12.75"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  <c r="CA873" s="80"/>
    </row>
    <row r="874" spans="23:79" ht="12.75"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  <c r="CA874" s="80"/>
    </row>
    <row r="875" spans="23:79" ht="12.75"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0"/>
      <c r="BD875" s="80"/>
      <c r="BE875" s="80"/>
      <c r="BF875" s="80"/>
      <c r="BG875" s="80"/>
      <c r="BH875" s="80"/>
      <c r="BI875" s="80"/>
      <c r="BJ875" s="80"/>
      <c r="BK875" s="80"/>
      <c r="BL875" s="80"/>
      <c r="BM875" s="80"/>
      <c r="BN875" s="80"/>
      <c r="BO875" s="80"/>
      <c r="BP875" s="80"/>
      <c r="BQ875" s="80"/>
      <c r="BR875" s="80"/>
      <c r="BS875" s="80"/>
      <c r="BT875" s="80"/>
      <c r="BU875" s="80"/>
      <c r="BV875" s="80"/>
      <c r="BW875" s="80"/>
      <c r="BX875" s="80"/>
      <c r="BY875" s="80"/>
      <c r="BZ875" s="80"/>
      <c r="CA875" s="80"/>
    </row>
    <row r="876" spans="23:79" ht="12.75"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0"/>
      <c r="BD876" s="80"/>
      <c r="BE876" s="80"/>
      <c r="BF876" s="80"/>
      <c r="BG876" s="80"/>
      <c r="BH876" s="80"/>
      <c r="BI876" s="80"/>
      <c r="BJ876" s="80"/>
      <c r="BK876" s="80"/>
      <c r="BL876" s="80"/>
      <c r="BM876" s="80"/>
      <c r="BN876" s="80"/>
      <c r="BO876" s="80"/>
      <c r="BP876" s="80"/>
      <c r="BQ876" s="80"/>
      <c r="BR876" s="80"/>
      <c r="BS876" s="80"/>
      <c r="BT876" s="80"/>
      <c r="BU876" s="80"/>
      <c r="BV876" s="80"/>
      <c r="BW876" s="80"/>
      <c r="BX876" s="80"/>
      <c r="BY876" s="80"/>
      <c r="BZ876" s="80"/>
      <c r="CA876" s="80"/>
    </row>
    <row r="877" spans="23:79" ht="12.75"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0"/>
      <c r="BD877" s="80"/>
      <c r="BE877" s="80"/>
      <c r="BF877" s="80"/>
      <c r="BG877" s="80"/>
      <c r="BH877" s="80"/>
      <c r="BI877" s="80"/>
      <c r="BJ877" s="80"/>
      <c r="BK877" s="80"/>
      <c r="BL877" s="80"/>
      <c r="BM877" s="80"/>
      <c r="BN877" s="80"/>
      <c r="BO877" s="80"/>
      <c r="BP877" s="80"/>
      <c r="BQ877" s="80"/>
      <c r="BR877" s="80"/>
      <c r="BS877" s="80"/>
      <c r="BT877" s="80"/>
      <c r="BU877" s="80"/>
      <c r="BV877" s="80"/>
      <c r="BW877" s="80"/>
      <c r="BX877" s="80"/>
      <c r="BY877" s="80"/>
      <c r="BZ877" s="80"/>
      <c r="CA877" s="80"/>
    </row>
    <row r="878" spans="23:79" ht="12.75"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0"/>
      <c r="BD878" s="80"/>
      <c r="BE878" s="80"/>
      <c r="BF878" s="80"/>
      <c r="BG878" s="80"/>
      <c r="BH878" s="80"/>
      <c r="BI878" s="80"/>
      <c r="BJ878" s="80"/>
      <c r="BK878" s="80"/>
      <c r="BL878" s="80"/>
      <c r="BM878" s="80"/>
      <c r="BN878" s="80"/>
      <c r="BO878" s="80"/>
      <c r="BP878" s="80"/>
      <c r="BQ878" s="80"/>
      <c r="BR878" s="80"/>
      <c r="BS878" s="80"/>
      <c r="BT878" s="80"/>
      <c r="BU878" s="80"/>
      <c r="BV878" s="80"/>
      <c r="BW878" s="80"/>
      <c r="BX878" s="80"/>
      <c r="BY878" s="80"/>
      <c r="BZ878" s="80"/>
      <c r="CA878" s="80"/>
    </row>
    <row r="879" spans="23:79" ht="12.75"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0"/>
      <c r="BD879" s="80"/>
      <c r="BE879" s="80"/>
      <c r="BF879" s="80"/>
      <c r="BG879" s="80"/>
      <c r="BH879" s="80"/>
      <c r="BI879" s="80"/>
      <c r="BJ879" s="80"/>
      <c r="BK879" s="80"/>
      <c r="BL879" s="80"/>
      <c r="BM879" s="80"/>
      <c r="BN879" s="80"/>
      <c r="BO879" s="80"/>
      <c r="BP879" s="80"/>
      <c r="BQ879" s="80"/>
      <c r="BR879" s="80"/>
      <c r="BS879" s="80"/>
      <c r="BT879" s="80"/>
      <c r="BU879" s="80"/>
      <c r="BV879" s="80"/>
      <c r="BW879" s="80"/>
      <c r="BX879" s="80"/>
      <c r="BY879" s="80"/>
      <c r="BZ879" s="80"/>
      <c r="CA879" s="80"/>
    </row>
    <row r="880" spans="23:79" ht="12.75"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0"/>
      <c r="BD880" s="80"/>
      <c r="BE880" s="80"/>
      <c r="BF880" s="80"/>
      <c r="BG880" s="80"/>
      <c r="BH880" s="80"/>
      <c r="BI880" s="80"/>
      <c r="BJ880" s="80"/>
      <c r="BK880" s="80"/>
      <c r="BL880" s="80"/>
      <c r="BM880" s="80"/>
      <c r="BN880" s="80"/>
      <c r="BO880" s="80"/>
      <c r="BP880" s="80"/>
      <c r="BQ880" s="80"/>
      <c r="BR880" s="80"/>
      <c r="BS880" s="80"/>
      <c r="BT880" s="80"/>
      <c r="BU880" s="80"/>
      <c r="BV880" s="80"/>
      <c r="BW880" s="80"/>
      <c r="BX880" s="80"/>
      <c r="BY880" s="80"/>
      <c r="BZ880" s="80"/>
      <c r="CA880" s="80"/>
    </row>
    <row r="881" spans="23:79" ht="12.75">
      <c r="W881" s="80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0"/>
      <c r="BD881" s="80"/>
      <c r="BE881" s="80"/>
      <c r="BF881" s="80"/>
      <c r="BG881" s="80"/>
      <c r="BH881" s="80"/>
      <c r="BI881" s="80"/>
      <c r="BJ881" s="80"/>
      <c r="BK881" s="80"/>
      <c r="BL881" s="80"/>
      <c r="BM881" s="80"/>
      <c r="BN881" s="80"/>
      <c r="BO881" s="80"/>
      <c r="BP881" s="80"/>
      <c r="BQ881" s="80"/>
      <c r="BR881" s="80"/>
      <c r="BS881" s="80"/>
      <c r="BT881" s="80"/>
      <c r="BU881" s="80"/>
      <c r="BV881" s="80"/>
      <c r="BW881" s="80"/>
      <c r="BX881" s="80"/>
      <c r="BY881" s="80"/>
      <c r="BZ881" s="80"/>
      <c r="CA881" s="80"/>
    </row>
    <row r="882" spans="23:79" ht="12.75">
      <c r="W882" s="80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0"/>
      <c r="BD882" s="80"/>
      <c r="BE882" s="80"/>
      <c r="BF882" s="80"/>
      <c r="BG882" s="80"/>
      <c r="BH882" s="80"/>
      <c r="BI882" s="80"/>
      <c r="BJ882" s="80"/>
      <c r="BK882" s="80"/>
      <c r="BL882" s="80"/>
      <c r="BM882" s="80"/>
      <c r="BN882" s="80"/>
      <c r="BO882" s="80"/>
      <c r="BP882" s="80"/>
      <c r="BQ882" s="80"/>
      <c r="BR882" s="80"/>
      <c r="BS882" s="80"/>
      <c r="BT882" s="80"/>
      <c r="BU882" s="80"/>
      <c r="BV882" s="80"/>
      <c r="BW882" s="80"/>
      <c r="BX882" s="80"/>
      <c r="BY882" s="80"/>
      <c r="BZ882" s="80"/>
      <c r="CA882" s="80"/>
    </row>
    <row r="883" spans="23:79" ht="12.75">
      <c r="W883" s="80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0"/>
      <c r="BD883" s="80"/>
      <c r="BE883" s="80"/>
      <c r="BF883" s="80"/>
      <c r="BG883" s="80"/>
      <c r="BH883" s="80"/>
      <c r="BI883" s="80"/>
      <c r="BJ883" s="80"/>
      <c r="BK883" s="80"/>
      <c r="BL883" s="80"/>
      <c r="BM883" s="80"/>
      <c r="BN883" s="80"/>
      <c r="BO883" s="80"/>
      <c r="BP883" s="80"/>
      <c r="BQ883" s="80"/>
      <c r="BR883" s="80"/>
      <c r="BS883" s="80"/>
      <c r="BT883" s="80"/>
      <c r="BU883" s="80"/>
      <c r="BV883" s="80"/>
      <c r="BW883" s="80"/>
      <c r="BX883" s="80"/>
      <c r="BY883" s="80"/>
      <c r="BZ883" s="80"/>
      <c r="CA883" s="80"/>
    </row>
    <row r="884" spans="23:79" ht="12.75">
      <c r="W884" s="80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0"/>
      <c r="BD884" s="80"/>
      <c r="BE884" s="80"/>
      <c r="BF884" s="80"/>
      <c r="BG884" s="80"/>
      <c r="BH884" s="80"/>
      <c r="BI884" s="80"/>
      <c r="BJ884" s="80"/>
      <c r="BK884" s="80"/>
      <c r="BL884" s="80"/>
      <c r="BM884" s="80"/>
      <c r="BN884" s="80"/>
      <c r="BO884" s="80"/>
      <c r="BP884" s="80"/>
      <c r="BQ884" s="80"/>
      <c r="BR884" s="80"/>
      <c r="BS884" s="80"/>
      <c r="BT884" s="80"/>
      <c r="BU884" s="80"/>
      <c r="BV884" s="80"/>
      <c r="BW884" s="80"/>
      <c r="BX884" s="80"/>
      <c r="BY884" s="80"/>
      <c r="BZ884" s="80"/>
      <c r="CA884" s="80"/>
    </row>
    <row r="885" spans="23:79" ht="12.75"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  <c r="CA885" s="80"/>
    </row>
    <row r="886" spans="23:79" ht="12.75">
      <c r="W886" s="80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/>
      <c r="BX886" s="80"/>
      <c r="BY886" s="80"/>
      <c r="BZ886" s="80"/>
      <c r="CA886" s="80"/>
    </row>
    <row r="887" spans="23:79" ht="12.75">
      <c r="W887" s="80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  <c r="CA887" s="80"/>
    </row>
    <row r="888" spans="23:79" ht="12.75">
      <c r="W888" s="80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  <c r="CA888" s="80"/>
    </row>
    <row r="889" spans="23:79" ht="12.75">
      <c r="W889" s="80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0"/>
      <c r="BD889" s="80"/>
      <c r="BE889" s="80"/>
      <c r="BF889" s="80"/>
      <c r="BG889" s="80"/>
      <c r="BH889" s="80"/>
      <c r="BI889" s="80"/>
      <c r="BJ889" s="80"/>
      <c r="BK889" s="80"/>
      <c r="BL889" s="80"/>
      <c r="BM889" s="80"/>
      <c r="BN889" s="80"/>
      <c r="BO889" s="80"/>
      <c r="BP889" s="80"/>
      <c r="BQ889" s="80"/>
      <c r="BR889" s="80"/>
      <c r="BS889" s="80"/>
      <c r="BT889" s="80"/>
      <c r="BU889" s="80"/>
      <c r="BV889" s="80"/>
      <c r="BW889" s="80"/>
      <c r="BX889" s="80"/>
      <c r="BY889" s="80"/>
      <c r="BZ889" s="80"/>
      <c r="CA889" s="80"/>
    </row>
    <row r="890" spans="23:79" ht="12.75">
      <c r="W890" s="80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0"/>
      <c r="BD890" s="80"/>
      <c r="BE890" s="80"/>
      <c r="BF890" s="80"/>
      <c r="BG890" s="80"/>
      <c r="BH890" s="80"/>
      <c r="BI890" s="80"/>
      <c r="BJ890" s="80"/>
      <c r="BK890" s="80"/>
      <c r="BL890" s="80"/>
      <c r="BM890" s="80"/>
      <c r="BN890" s="80"/>
      <c r="BO890" s="80"/>
      <c r="BP890" s="80"/>
      <c r="BQ890" s="80"/>
      <c r="BR890" s="80"/>
      <c r="BS890" s="80"/>
      <c r="BT890" s="80"/>
      <c r="BU890" s="80"/>
      <c r="BV890" s="80"/>
      <c r="BW890" s="80"/>
      <c r="BX890" s="80"/>
      <c r="BY890" s="80"/>
      <c r="BZ890" s="80"/>
      <c r="CA890" s="80"/>
    </row>
    <row r="891" spans="23:79" ht="12.75">
      <c r="W891" s="80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0"/>
      <c r="BD891" s="80"/>
      <c r="BE891" s="80"/>
      <c r="BF891" s="80"/>
      <c r="BG891" s="80"/>
      <c r="BH891" s="80"/>
      <c r="BI891" s="80"/>
      <c r="BJ891" s="80"/>
      <c r="BK891" s="80"/>
      <c r="BL891" s="80"/>
      <c r="BM891" s="80"/>
      <c r="BN891" s="80"/>
      <c r="BO891" s="80"/>
      <c r="BP891" s="80"/>
      <c r="BQ891" s="80"/>
      <c r="BR891" s="80"/>
      <c r="BS891" s="80"/>
      <c r="BT891" s="80"/>
      <c r="BU891" s="80"/>
      <c r="BV891" s="80"/>
      <c r="BW891" s="80"/>
      <c r="BX891" s="80"/>
      <c r="BY891" s="80"/>
      <c r="BZ891" s="80"/>
      <c r="CA891" s="80"/>
    </row>
    <row r="892" spans="23:79" ht="12.75">
      <c r="W892" s="80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0"/>
      <c r="BD892" s="80"/>
      <c r="BE892" s="80"/>
      <c r="BF892" s="80"/>
      <c r="BG892" s="80"/>
      <c r="BH892" s="80"/>
      <c r="BI892" s="80"/>
      <c r="BJ892" s="80"/>
      <c r="BK892" s="80"/>
      <c r="BL892" s="80"/>
      <c r="BM892" s="80"/>
      <c r="BN892" s="80"/>
      <c r="BO892" s="80"/>
      <c r="BP892" s="80"/>
      <c r="BQ892" s="80"/>
      <c r="BR892" s="80"/>
      <c r="BS892" s="80"/>
      <c r="BT892" s="80"/>
      <c r="BU892" s="80"/>
      <c r="BV892" s="80"/>
      <c r="BW892" s="80"/>
      <c r="BX892" s="80"/>
      <c r="BY892" s="80"/>
      <c r="BZ892" s="80"/>
      <c r="CA892" s="80"/>
    </row>
    <row r="893" spans="23:79" ht="12.75">
      <c r="W893" s="80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0"/>
      <c r="BD893" s="80"/>
      <c r="BE893" s="80"/>
      <c r="BF893" s="80"/>
      <c r="BG893" s="80"/>
      <c r="BH893" s="80"/>
      <c r="BI893" s="80"/>
      <c r="BJ893" s="80"/>
      <c r="BK893" s="80"/>
      <c r="BL893" s="80"/>
      <c r="BM893" s="80"/>
      <c r="BN893" s="80"/>
      <c r="BO893" s="80"/>
      <c r="BP893" s="80"/>
      <c r="BQ893" s="80"/>
      <c r="BR893" s="80"/>
      <c r="BS893" s="80"/>
      <c r="BT893" s="80"/>
      <c r="BU893" s="80"/>
      <c r="BV893" s="80"/>
      <c r="BW893" s="80"/>
      <c r="BX893" s="80"/>
      <c r="BY893" s="80"/>
      <c r="BZ893" s="80"/>
      <c r="CA893" s="80"/>
    </row>
    <row r="894" spans="23:79" ht="12.75">
      <c r="W894" s="80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0"/>
      <c r="BD894" s="80"/>
      <c r="BE894" s="80"/>
      <c r="BF894" s="80"/>
      <c r="BG894" s="80"/>
      <c r="BH894" s="80"/>
      <c r="BI894" s="80"/>
      <c r="BJ894" s="80"/>
      <c r="BK894" s="80"/>
      <c r="BL894" s="80"/>
      <c r="BM894" s="80"/>
      <c r="BN894" s="80"/>
      <c r="BO894" s="80"/>
      <c r="BP894" s="80"/>
      <c r="BQ894" s="80"/>
      <c r="BR894" s="80"/>
      <c r="BS894" s="80"/>
      <c r="BT894" s="80"/>
      <c r="BU894" s="80"/>
      <c r="BV894" s="80"/>
      <c r="BW894" s="80"/>
      <c r="BX894" s="80"/>
      <c r="BY894" s="80"/>
      <c r="BZ894" s="80"/>
      <c r="CA894" s="80"/>
    </row>
    <row r="895" spans="23:79" ht="12.75">
      <c r="W895" s="80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0"/>
      <c r="BD895" s="80"/>
      <c r="BE895" s="80"/>
      <c r="BF895" s="80"/>
      <c r="BG895" s="80"/>
      <c r="BH895" s="80"/>
      <c r="BI895" s="80"/>
      <c r="BJ895" s="80"/>
      <c r="BK895" s="80"/>
      <c r="BL895" s="80"/>
      <c r="BM895" s="80"/>
      <c r="BN895" s="80"/>
      <c r="BO895" s="80"/>
      <c r="BP895" s="80"/>
      <c r="BQ895" s="80"/>
      <c r="BR895" s="80"/>
      <c r="BS895" s="80"/>
      <c r="BT895" s="80"/>
      <c r="BU895" s="80"/>
      <c r="BV895" s="80"/>
      <c r="BW895" s="80"/>
      <c r="BX895" s="80"/>
      <c r="BY895" s="80"/>
      <c r="BZ895" s="80"/>
      <c r="CA895" s="80"/>
    </row>
    <row r="896" spans="23:79" ht="12.75"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0"/>
      <c r="BD896" s="80"/>
      <c r="BE896" s="80"/>
      <c r="BF896" s="80"/>
      <c r="BG896" s="80"/>
      <c r="BH896" s="80"/>
      <c r="BI896" s="80"/>
      <c r="BJ896" s="80"/>
      <c r="BK896" s="80"/>
      <c r="BL896" s="80"/>
      <c r="BM896" s="80"/>
      <c r="BN896" s="80"/>
      <c r="BO896" s="80"/>
      <c r="BP896" s="80"/>
      <c r="BQ896" s="80"/>
      <c r="BR896" s="80"/>
      <c r="BS896" s="80"/>
      <c r="BT896" s="80"/>
      <c r="BU896" s="80"/>
      <c r="BV896" s="80"/>
      <c r="BW896" s="80"/>
      <c r="BX896" s="80"/>
      <c r="BY896" s="80"/>
      <c r="BZ896" s="80"/>
      <c r="CA896" s="80"/>
    </row>
    <row r="897" spans="23:79" ht="12.75"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0"/>
      <c r="BD897" s="80"/>
      <c r="BE897" s="80"/>
      <c r="BF897" s="80"/>
      <c r="BG897" s="80"/>
      <c r="BH897" s="80"/>
      <c r="BI897" s="80"/>
      <c r="BJ897" s="80"/>
      <c r="BK897" s="80"/>
      <c r="BL897" s="80"/>
      <c r="BM897" s="80"/>
      <c r="BN897" s="80"/>
      <c r="BO897" s="80"/>
      <c r="BP897" s="80"/>
      <c r="BQ897" s="80"/>
      <c r="BR897" s="80"/>
      <c r="BS897" s="80"/>
      <c r="BT897" s="80"/>
      <c r="BU897" s="80"/>
      <c r="BV897" s="80"/>
      <c r="BW897" s="80"/>
      <c r="BX897" s="80"/>
      <c r="BY897" s="80"/>
      <c r="BZ897" s="80"/>
      <c r="CA897" s="80"/>
    </row>
    <row r="898" spans="23:79" ht="12.75"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  <c r="CA898" s="80"/>
    </row>
    <row r="899" spans="23:79" ht="12.75"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  <c r="CA899" s="80"/>
    </row>
    <row r="900" spans="23:79" ht="12.75"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  <c r="CA900" s="80"/>
    </row>
    <row r="901" spans="23:79" ht="12.75"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  <c r="CA901" s="80"/>
    </row>
    <row r="902" spans="23:79" ht="12.75">
      <c r="W902" s="80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</row>
    <row r="903" spans="23:79" ht="12.75">
      <c r="W903" s="80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</row>
    <row r="904" spans="23:79" ht="12.75">
      <c r="W904" s="80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0"/>
      <c r="BD904" s="80"/>
      <c r="BE904" s="80"/>
      <c r="BF904" s="80"/>
      <c r="BG904" s="80"/>
      <c r="BH904" s="80"/>
      <c r="BI904" s="80"/>
      <c r="BJ904" s="80"/>
      <c r="BK904" s="80"/>
      <c r="BL904" s="80"/>
      <c r="BM904" s="80"/>
      <c r="BN904" s="80"/>
      <c r="BO904" s="80"/>
      <c r="BP904" s="80"/>
      <c r="BQ904" s="80"/>
      <c r="BR904" s="80"/>
      <c r="BS904" s="80"/>
      <c r="BT904" s="80"/>
      <c r="BU904" s="80"/>
      <c r="BV904" s="80"/>
      <c r="BW904" s="80"/>
      <c r="BX904" s="80"/>
      <c r="BY904" s="80"/>
      <c r="BZ904" s="80"/>
      <c r="CA904" s="80"/>
    </row>
    <row r="905" spans="23:79" ht="12.75">
      <c r="W905" s="80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80"/>
      <c r="BC905" s="80"/>
      <c r="BD905" s="80"/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</row>
    <row r="906" spans="23:79" ht="12.75">
      <c r="W906" s="80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C906" s="80"/>
      <c r="BD906" s="80"/>
      <c r="BE906" s="80"/>
      <c r="BF906" s="80"/>
      <c r="BG906" s="80"/>
      <c r="BH906" s="80"/>
      <c r="BI906" s="80"/>
      <c r="BJ906" s="80"/>
      <c r="BK906" s="80"/>
      <c r="BL906" s="80"/>
      <c r="BM906" s="80"/>
      <c r="BN906" s="80"/>
      <c r="BO906" s="80"/>
      <c r="BP906" s="80"/>
      <c r="BQ906" s="80"/>
      <c r="BR906" s="80"/>
      <c r="BS906" s="80"/>
      <c r="BT906" s="80"/>
      <c r="BU906" s="80"/>
      <c r="BV906" s="80"/>
      <c r="BW906" s="80"/>
      <c r="BX906" s="80"/>
      <c r="BY906" s="80"/>
      <c r="BZ906" s="80"/>
      <c r="CA906" s="80"/>
    </row>
    <row r="907" spans="23:79" ht="12.75">
      <c r="W907" s="80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C907" s="80"/>
      <c r="BD907" s="80"/>
      <c r="BE907" s="80"/>
      <c r="BF907" s="80"/>
      <c r="BG907" s="80"/>
      <c r="BH907" s="80"/>
      <c r="BI907" s="80"/>
      <c r="BJ907" s="80"/>
      <c r="BK907" s="80"/>
      <c r="BL907" s="80"/>
      <c r="BM907" s="80"/>
      <c r="BN907" s="80"/>
      <c r="BO907" s="80"/>
      <c r="BP907" s="80"/>
      <c r="BQ907" s="80"/>
      <c r="BR907" s="80"/>
      <c r="BS907" s="80"/>
      <c r="BT907" s="80"/>
      <c r="BU907" s="80"/>
      <c r="BV907" s="80"/>
      <c r="BW907" s="80"/>
      <c r="BX907" s="80"/>
      <c r="BY907" s="80"/>
      <c r="BZ907" s="80"/>
      <c r="CA907" s="80"/>
    </row>
    <row r="908" spans="23:79" ht="12.75">
      <c r="W908" s="80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C908" s="80"/>
      <c r="BD908" s="80"/>
      <c r="BE908" s="80"/>
      <c r="BF908" s="80"/>
      <c r="BG908" s="80"/>
      <c r="BH908" s="80"/>
      <c r="BI908" s="80"/>
      <c r="BJ908" s="80"/>
      <c r="BK908" s="80"/>
      <c r="BL908" s="80"/>
      <c r="BM908" s="80"/>
      <c r="BN908" s="80"/>
      <c r="BO908" s="80"/>
      <c r="BP908" s="80"/>
      <c r="BQ908" s="80"/>
      <c r="BR908" s="80"/>
      <c r="BS908" s="80"/>
      <c r="BT908" s="80"/>
      <c r="BU908" s="80"/>
      <c r="BV908" s="80"/>
      <c r="BW908" s="80"/>
      <c r="BX908" s="80"/>
      <c r="BY908" s="80"/>
      <c r="BZ908" s="80"/>
      <c r="CA908" s="80"/>
    </row>
    <row r="909" spans="23:79" ht="12.75">
      <c r="W909" s="80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C909" s="80"/>
      <c r="BD909" s="80"/>
      <c r="BE909" s="80"/>
      <c r="BF909" s="80"/>
      <c r="BG909" s="80"/>
      <c r="BH909" s="80"/>
      <c r="BI909" s="80"/>
      <c r="BJ909" s="80"/>
      <c r="BK909" s="80"/>
      <c r="BL909" s="80"/>
      <c r="BM909" s="80"/>
      <c r="BN909" s="80"/>
      <c r="BO909" s="80"/>
      <c r="BP909" s="80"/>
      <c r="BQ909" s="80"/>
      <c r="BR909" s="80"/>
      <c r="BS909" s="80"/>
      <c r="BT909" s="80"/>
      <c r="BU909" s="80"/>
      <c r="BV909" s="80"/>
      <c r="BW909" s="80"/>
      <c r="BX909" s="80"/>
      <c r="BY909" s="80"/>
      <c r="BZ909" s="80"/>
      <c r="CA909" s="80"/>
    </row>
    <row r="910" spans="23:79" ht="12.75">
      <c r="W910" s="80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C910" s="80"/>
      <c r="BD910" s="80"/>
      <c r="BE910" s="80"/>
      <c r="BF910" s="80"/>
      <c r="BG910" s="80"/>
      <c r="BH910" s="80"/>
      <c r="BI910" s="80"/>
      <c r="BJ910" s="80"/>
      <c r="BK910" s="80"/>
      <c r="BL910" s="80"/>
      <c r="BM910" s="80"/>
      <c r="BN910" s="80"/>
      <c r="BO910" s="80"/>
      <c r="BP910" s="80"/>
      <c r="BQ910" s="80"/>
      <c r="BR910" s="80"/>
      <c r="BS910" s="80"/>
      <c r="BT910" s="80"/>
      <c r="BU910" s="80"/>
      <c r="BV910" s="80"/>
      <c r="BW910" s="80"/>
      <c r="BX910" s="80"/>
      <c r="BY910" s="80"/>
      <c r="BZ910" s="80"/>
      <c r="CA910" s="80"/>
    </row>
    <row r="911" spans="23:79" ht="12.75">
      <c r="W911" s="80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C911" s="80"/>
      <c r="BD911" s="80"/>
      <c r="BE911" s="80"/>
      <c r="BF911" s="80"/>
      <c r="BG911" s="80"/>
      <c r="BH911" s="80"/>
      <c r="BI911" s="80"/>
      <c r="BJ911" s="80"/>
      <c r="BK911" s="80"/>
      <c r="BL911" s="80"/>
      <c r="BM911" s="80"/>
      <c r="BN911" s="80"/>
      <c r="BO911" s="80"/>
      <c r="BP911" s="80"/>
      <c r="BQ911" s="80"/>
      <c r="BR911" s="80"/>
      <c r="BS911" s="80"/>
      <c r="BT911" s="80"/>
      <c r="BU911" s="80"/>
      <c r="BV911" s="80"/>
      <c r="BW911" s="80"/>
      <c r="BX911" s="80"/>
      <c r="BY911" s="80"/>
      <c r="BZ911" s="80"/>
      <c r="CA911" s="80"/>
    </row>
    <row r="912" spans="23:79" ht="12.75">
      <c r="W912" s="80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C912" s="80"/>
      <c r="BD912" s="80"/>
      <c r="BE912" s="80"/>
      <c r="BF912" s="80"/>
      <c r="BG912" s="80"/>
      <c r="BH912" s="80"/>
      <c r="BI912" s="80"/>
      <c r="BJ912" s="80"/>
      <c r="BK912" s="80"/>
      <c r="BL912" s="80"/>
      <c r="BM912" s="80"/>
      <c r="BN912" s="80"/>
      <c r="BO912" s="80"/>
      <c r="BP912" s="80"/>
      <c r="BQ912" s="80"/>
      <c r="BR912" s="80"/>
      <c r="BS912" s="80"/>
      <c r="BT912" s="80"/>
      <c r="BU912" s="80"/>
      <c r="BV912" s="80"/>
      <c r="BW912" s="80"/>
      <c r="BX912" s="80"/>
      <c r="BY912" s="80"/>
      <c r="BZ912" s="80"/>
      <c r="CA912" s="80"/>
    </row>
    <row r="913" spans="23:79" ht="12.75">
      <c r="W913" s="80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80"/>
      <c r="BC913" s="80"/>
      <c r="BD913" s="80"/>
      <c r="BE913" s="80"/>
      <c r="BF913" s="80"/>
      <c r="BG913" s="80"/>
      <c r="BH913" s="80"/>
      <c r="BI913" s="80"/>
      <c r="BJ913" s="80"/>
      <c r="BK913" s="80"/>
      <c r="BL913" s="80"/>
      <c r="BM913" s="80"/>
      <c r="BN913" s="80"/>
      <c r="BO913" s="80"/>
      <c r="BP913" s="80"/>
      <c r="BQ913" s="80"/>
      <c r="BR913" s="80"/>
      <c r="BS913" s="80"/>
      <c r="BT913" s="80"/>
      <c r="BU913" s="80"/>
      <c r="BV913" s="80"/>
      <c r="BW913" s="80"/>
      <c r="BX913" s="80"/>
      <c r="BY913" s="80"/>
      <c r="BZ913" s="80"/>
      <c r="CA913" s="80"/>
    </row>
    <row r="914" spans="23:79" ht="12.75">
      <c r="W914" s="80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C914" s="80"/>
      <c r="BD914" s="80"/>
      <c r="BE914" s="80"/>
      <c r="BF914" s="80"/>
      <c r="BG914" s="80"/>
      <c r="BH914" s="80"/>
      <c r="BI914" s="80"/>
      <c r="BJ914" s="80"/>
      <c r="BK914" s="80"/>
      <c r="BL914" s="80"/>
      <c r="BM914" s="80"/>
      <c r="BN914" s="80"/>
      <c r="BO914" s="80"/>
      <c r="BP914" s="80"/>
      <c r="BQ914" s="80"/>
      <c r="BR914" s="80"/>
      <c r="BS914" s="80"/>
      <c r="BT914" s="80"/>
      <c r="BU914" s="80"/>
      <c r="BV914" s="80"/>
      <c r="BW914" s="80"/>
      <c r="BX914" s="80"/>
      <c r="BY914" s="80"/>
      <c r="BZ914" s="80"/>
      <c r="CA914" s="80"/>
    </row>
    <row r="915" spans="23:79" ht="12.75"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C915" s="80"/>
      <c r="BD915" s="80"/>
      <c r="BE915" s="80"/>
      <c r="BF915" s="80"/>
      <c r="BG915" s="80"/>
      <c r="BH915" s="80"/>
      <c r="BI915" s="80"/>
      <c r="BJ915" s="80"/>
      <c r="BK915" s="80"/>
      <c r="BL915" s="80"/>
      <c r="BM915" s="80"/>
      <c r="BN915" s="80"/>
      <c r="BO915" s="80"/>
      <c r="BP915" s="80"/>
      <c r="BQ915" s="80"/>
      <c r="BR915" s="80"/>
      <c r="BS915" s="80"/>
      <c r="BT915" s="80"/>
      <c r="BU915" s="80"/>
      <c r="BV915" s="80"/>
      <c r="BW915" s="80"/>
      <c r="BX915" s="80"/>
      <c r="BY915" s="80"/>
      <c r="BZ915" s="80"/>
      <c r="CA915" s="80"/>
    </row>
    <row r="916" spans="23:79" ht="12.75"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C916" s="80"/>
      <c r="BD916" s="80"/>
      <c r="BE916" s="80"/>
      <c r="BF916" s="80"/>
      <c r="BG916" s="80"/>
      <c r="BH916" s="80"/>
      <c r="BI916" s="80"/>
      <c r="BJ916" s="80"/>
      <c r="BK916" s="80"/>
      <c r="BL916" s="80"/>
      <c r="BM916" s="80"/>
      <c r="BN916" s="80"/>
      <c r="BO916" s="80"/>
      <c r="BP916" s="80"/>
      <c r="BQ916" s="80"/>
      <c r="BR916" s="80"/>
      <c r="BS916" s="80"/>
      <c r="BT916" s="80"/>
      <c r="BU916" s="80"/>
      <c r="BV916" s="80"/>
      <c r="BW916" s="80"/>
      <c r="BX916" s="80"/>
      <c r="BY916" s="80"/>
      <c r="BZ916" s="80"/>
      <c r="CA916" s="80"/>
    </row>
    <row r="917" spans="23:79" ht="12.75">
      <c r="W917" s="80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C917" s="80"/>
      <c r="BD917" s="80"/>
      <c r="BE917" s="80"/>
      <c r="BF917" s="80"/>
      <c r="BG917" s="80"/>
      <c r="BH917" s="80"/>
      <c r="BI917" s="80"/>
      <c r="BJ917" s="80"/>
      <c r="BK917" s="80"/>
      <c r="BL917" s="80"/>
      <c r="BM917" s="80"/>
      <c r="BN917" s="80"/>
      <c r="BO917" s="80"/>
      <c r="BP917" s="80"/>
      <c r="BQ917" s="80"/>
      <c r="BR917" s="80"/>
      <c r="BS917" s="80"/>
      <c r="BT917" s="80"/>
      <c r="BU917" s="80"/>
      <c r="BV917" s="80"/>
      <c r="BW917" s="80"/>
      <c r="BX917" s="80"/>
      <c r="BY917" s="80"/>
      <c r="BZ917" s="80"/>
      <c r="CA917" s="80"/>
    </row>
    <row r="918" spans="23:79" ht="12.75">
      <c r="W918" s="80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C918" s="80"/>
      <c r="BD918" s="80"/>
      <c r="BE918" s="80"/>
      <c r="BF918" s="80"/>
      <c r="BG918" s="80"/>
      <c r="BH918" s="80"/>
      <c r="BI918" s="80"/>
      <c r="BJ918" s="80"/>
      <c r="BK918" s="80"/>
      <c r="BL918" s="80"/>
      <c r="BM918" s="80"/>
      <c r="BN918" s="80"/>
      <c r="BO918" s="80"/>
      <c r="BP918" s="80"/>
      <c r="BQ918" s="80"/>
      <c r="BR918" s="80"/>
      <c r="BS918" s="80"/>
      <c r="BT918" s="80"/>
      <c r="BU918" s="80"/>
      <c r="BV918" s="80"/>
      <c r="BW918" s="80"/>
      <c r="BX918" s="80"/>
      <c r="BY918" s="80"/>
      <c r="BZ918" s="80"/>
      <c r="CA918" s="80"/>
    </row>
    <row r="919" spans="23:79" ht="12.75">
      <c r="W919" s="80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C919" s="80"/>
      <c r="BD919" s="80"/>
      <c r="BE919" s="80"/>
      <c r="BF919" s="80"/>
      <c r="BG919" s="80"/>
      <c r="BH919" s="80"/>
      <c r="BI919" s="80"/>
      <c r="BJ919" s="80"/>
      <c r="BK919" s="80"/>
      <c r="BL919" s="80"/>
      <c r="BM919" s="80"/>
      <c r="BN919" s="80"/>
      <c r="BO919" s="80"/>
      <c r="BP919" s="80"/>
      <c r="BQ919" s="80"/>
      <c r="BR919" s="80"/>
      <c r="BS919" s="80"/>
      <c r="BT919" s="80"/>
      <c r="BU919" s="80"/>
      <c r="BV919" s="80"/>
      <c r="BW919" s="80"/>
      <c r="BX919" s="80"/>
      <c r="BY919" s="80"/>
      <c r="BZ919" s="80"/>
      <c r="CA919" s="80"/>
    </row>
    <row r="920" spans="23:79" ht="12.75">
      <c r="W920" s="80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C920" s="80"/>
      <c r="BD920" s="80"/>
      <c r="BE920" s="80"/>
      <c r="BF920" s="80"/>
      <c r="BG920" s="80"/>
      <c r="BH920" s="80"/>
      <c r="BI920" s="80"/>
      <c r="BJ920" s="80"/>
      <c r="BK920" s="80"/>
      <c r="BL920" s="80"/>
      <c r="BM920" s="80"/>
      <c r="BN920" s="80"/>
      <c r="BO920" s="80"/>
      <c r="BP920" s="80"/>
      <c r="BQ920" s="80"/>
      <c r="BR920" s="80"/>
      <c r="BS920" s="80"/>
      <c r="BT920" s="80"/>
      <c r="BU920" s="80"/>
      <c r="BV920" s="80"/>
      <c r="BW920" s="80"/>
      <c r="BX920" s="80"/>
      <c r="BY920" s="80"/>
      <c r="BZ920" s="80"/>
      <c r="CA920" s="80"/>
    </row>
    <row r="921" spans="23:79" ht="12.75">
      <c r="W921" s="80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C921" s="80"/>
      <c r="BD921" s="80"/>
      <c r="BE921" s="80"/>
      <c r="BF921" s="80"/>
      <c r="BG921" s="80"/>
      <c r="BH921" s="80"/>
      <c r="BI921" s="80"/>
      <c r="BJ921" s="80"/>
      <c r="BK921" s="80"/>
      <c r="BL921" s="80"/>
      <c r="BM921" s="80"/>
      <c r="BN921" s="80"/>
      <c r="BO921" s="80"/>
      <c r="BP921" s="80"/>
      <c r="BQ921" s="80"/>
      <c r="BR921" s="80"/>
      <c r="BS921" s="80"/>
      <c r="BT921" s="80"/>
      <c r="BU921" s="80"/>
      <c r="BV921" s="80"/>
      <c r="BW921" s="80"/>
      <c r="BX921" s="80"/>
      <c r="BY921" s="80"/>
      <c r="BZ921" s="80"/>
      <c r="CA921" s="80"/>
    </row>
    <row r="922" spans="23:79" ht="12.75">
      <c r="W922" s="80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C922" s="80"/>
      <c r="BD922" s="80"/>
      <c r="BE922" s="80"/>
      <c r="BF922" s="80"/>
      <c r="BG922" s="80"/>
      <c r="BH922" s="80"/>
      <c r="BI922" s="80"/>
      <c r="BJ922" s="80"/>
      <c r="BK922" s="80"/>
      <c r="BL922" s="80"/>
      <c r="BM922" s="80"/>
      <c r="BN922" s="80"/>
      <c r="BO922" s="80"/>
      <c r="BP922" s="80"/>
      <c r="BQ922" s="80"/>
      <c r="BR922" s="80"/>
      <c r="BS922" s="80"/>
      <c r="BT922" s="80"/>
      <c r="BU922" s="80"/>
      <c r="BV922" s="80"/>
      <c r="BW922" s="80"/>
      <c r="BX922" s="80"/>
      <c r="BY922" s="80"/>
      <c r="BZ922" s="80"/>
      <c r="CA922" s="80"/>
    </row>
    <row r="923" spans="23:79" ht="12.75">
      <c r="W923" s="80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C923" s="80"/>
      <c r="BD923" s="80"/>
      <c r="BE923" s="80"/>
      <c r="BF923" s="80"/>
      <c r="BG923" s="80"/>
      <c r="BH923" s="80"/>
      <c r="BI923" s="80"/>
      <c r="BJ923" s="80"/>
      <c r="BK923" s="80"/>
      <c r="BL923" s="80"/>
      <c r="BM923" s="80"/>
      <c r="BN923" s="80"/>
      <c r="BO923" s="80"/>
      <c r="BP923" s="80"/>
      <c r="BQ923" s="80"/>
      <c r="BR923" s="80"/>
      <c r="BS923" s="80"/>
      <c r="BT923" s="80"/>
      <c r="BU923" s="80"/>
      <c r="BV923" s="80"/>
      <c r="BW923" s="80"/>
      <c r="BX923" s="80"/>
      <c r="BY923" s="80"/>
      <c r="BZ923" s="80"/>
      <c r="CA923" s="80"/>
    </row>
    <row r="924" spans="23:79" ht="12.75">
      <c r="W924" s="80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80"/>
      <c r="BA924" s="80"/>
      <c r="BB924" s="80"/>
      <c r="BC924" s="80"/>
      <c r="BD924" s="80"/>
      <c r="BE924" s="80"/>
      <c r="BF924" s="80"/>
      <c r="BG924" s="80"/>
      <c r="BH924" s="80"/>
      <c r="BI924" s="80"/>
      <c r="BJ924" s="80"/>
      <c r="BK924" s="80"/>
      <c r="BL924" s="80"/>
      <c r="BM924" s="80"/>
      <c r="BN924" s="80"/>
      <c r="BO924" s="80"/>
      <c r="BP924" s="80"/>
      <c r="BQ924" s="80"/>
      <c r="BR924" s="80"/>
      <c r="BS924" s="80"/>
      <c r="BT924" s="80"/>
      <c r="BU924" s="80"/>
      <c r="BV924" s="80"/>
      <c r="BW924" s="80"/>
      <c r="BX924" s="80"/>
      <c r="BY924" s="80"/>
      <c r="BZ924" s="80"/>
      <c r="CA924" s="80"/>
    </row>
    <row r="925" spans="23:79" ht="12.75">
      <c r="W925" s="80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C925" s="80"/>
      <c r="BD925" s="80"/>
      <c r="BE925" s="80"/>
      <c r="BF925" s="80"/>
      <c r="BG925" s="80"/>
      <c r="BH925" s="80"/>
      <c r="BI925" s="80"/>
      <c r="BJ925" s="80"/>
      <c r="BK925" s="80"/>
      <c r="BL925" s="80"/>
      <c r="BM925" s="80"/>
      <c r="BN925" s="80"/>
      <c r="BO925" s="80"/>
      <c r="BP925" s="80"/>
      <c r="BQ925" s="80"/>
      <c r="BR925" s="80"/>
      <c r="BS925" s="80"/>
      <c r="BT925" s="80"/>
      <c r="BU925" s="80"/>
      <c r="BV925" s="80"/>
      <c r="BW925" s="80"/>
      <c r="BX925" s="80"/>
      <c r="BY925" s="80"/>
      <c r="BZ925" s="80"/>
      <c r="CA925" s="80"/>
    </row>
    <row r="926" spans="23:79" ht="12.75">
      <c r="W926" s="80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  <c r="CA926" s="80"/>
    </row>
    <row r="927" spans="23:79" ht="12.75"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  <c r="CA927" s="80"/>
    </row>
    <row r="928" spans="23:79" ht="12.75">
      <c r="W928" s="80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  <c r="CA928" s="80"/>
    </row>
    <row r="929" spans="23:79" ht="12.75">
      <c r="W929" s="80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  <c r="AU929" s="80"/>
      <c r="AV929" s="80"/>
      <c r="AW929" s="80"/>
      <c r="AX929" s="80"/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  <c r="CA929" s="80"/>
    </row>
    <row r="930" spans="23:79" ht="12.75">
      <c r="W930" s="80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C930" s="80"/>
      <c r="BD930" s="80"/>
      <c r="BE930" s="80"/>
      <c r="BF930" s="80"/>
      <c r="BG930" s="80"/>
      <c r="BH930" s="80"/>
      <c r="BI930" s="80"/>
      <c r="BJ930" s="80"/>
      <c r="BK930" s="80"/>
      <c r="BL930" s="80"/>
      <c r="BM930" s="80"/>
      <c r="BN930" s="80"/>
      <c r="BO930" s="80"/>
      <c r="BP930" s="80"/>
      <c r="BQ930" s="80"/>
      <c r="BR930" s="80"/>
      <c r="BS930" s="80"/>
      <c r="BT930" s="80"/>
      <c r="BU930" s="80"/>
      <c r="BV930" s="80"/>
      <c r="BW930" s="80"/>
      <c r="BX930" s="80"/>
      <c r="BY930" s="80"/>
      <c r="BZ930" s="80"/>
      <c r="CA930" s="80"/>
    </row>
    <row r="931" spans="23:79" ht="12.75">
      <c r="W931" s="80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C931" s="80"/>
      <c r="BD931" s="80"/>
      <c r="BE931" s="80"/>
      <c r="BF931" s="80"/>
      <c r="BG931" s="80"/>
      <c r="BH931" s="80"/>
      <c r="BI931" s="80"/>
      <c r="BJ931" s="80"/>
      <c r="BK931" s="80"/>
      <c r="BL931" s="80"/>
      <c r="BM931" s="80"/>
      <c r="BN931" s="80"/>
      <c r="BO931" s="80"/>
      <c r="BP931" s="80"/>
      <c r="BQ931" s="80"/>
      <c r="BR931" s="80"/>
      <c r="BS931" s="80"/>
      <c r="BT931" s="80"/>
      <c r="BU931" s="80"/>
      <c r="BV931" s="80"/>
      <c r="BW931" s="80"/>
      <c r="BX931" s="80"/>
      <c r="BY931" s="80"/>
      <c r="BZ931" s="80"/>
      <c r="CA931" s="80"/>
    </row>
    <row r="932" spans="23:79" ht="12.75">
      <c r="W932" s="80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  <c r="AU932" s="80"/>
      <c r="AV932" s="80"/>
      <c r="AW932" s="80"/>
      <c r="AX932" s="80"/>
      <c r="AY932" s="80"/>
      <c r="AZ932" s="80"/>
      <c r="BA932" s="80"/>
      <c r="BB932" s="80"/>
      <c r="BC932" s="80"/>
      <c r="BD932" s="80"/>
      <c r="BE932" s="80"/>
      <c r="BF932" s="80"/>
      <c r="BG932" s="80"/>
      <c r="BH932" s="80"/>
      <c r="BI932" s="80"/>
      <c r="BJ932" s="80"/>
      <c r="BK932" s="80"/>
      <c r="BL932" s="80"/>
      <c r="BM932" s="80"/>
      <c r="BN932" s="80"/>
      <c r="BO932" s="80"/>
      <c r="BP932" s="80"/>
      <c r="BQ932" s="80"/>
      <c r="BR932" s="80"/>
      <c r="BS932" s="80"/>
      <c r="BT932" s="80"/>
      <c r="BU932" s="80"/>
      <c r="BV932" s="80"/>
      <c r="BW932" s="80"/>
      <c r="BX932" s="80"/>
      <c r="BY932" s="80"/>
      <c r="BZ932" s="80"/>
      <c r="CA932" s="80"/>
    </row>
    <row r="933" spans="23:79" ht="12.75">
      <c r="W933" s="80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C933" s="80"/>
      <c r="BD933" s="80"/>
      <c r="BE933" s="80"/>
      <c r="BF933" s="80"/>
      <c r="BG933" s="80"/>
      <c r="BH933" s="80"/>
      <c r="BI933" s="80"/>
      <c r="BJ933" s="80"/>
      <c r="BK933" s="80"/>
      <c r="BL933" s="80"/>
      <c r="BM933" s="80"/>
      <c r="BN933" s="80"/>
      <c r="BO933" s="80"/>
      <c r="BP933" s="80"/>
      <c r="BQ933" s="80"/>
      <c r="BR933" s="80"/>
      <c r="BS933" s="80"/>
      <c r="BT933" s="80"/>
      <c r="BU933" s="80"/>
      <c r="BV933" s="80"/>
      <c r="BW933" s="80"/>
      <c r="BX933" s="80"/>
      <c r="BY933" s="80"/>
      <c r="BZ933" s="80"/>
      <c r="CA933" s="80"/>
    </row>
    <row r="934" spans="23:79" ht="12.75">
      <c r="W934" s="80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  <c r="AU934" s="80"/>
      <c r="AV934" s="80"/>
      <c r="AW934" s="80"/>
      <c r="AX934" s="80"/>
      <c r="AY934" s="80"/>
      <c r="AZ934" s="80"/>
      <c r="BA934" s="80"/>
      <c r="BB934" s="80"/>
      <c r="BC934" s="80"/>
      <c r="BD934" s="80"/>
      <c r="BE934" s="80"/>
      <c r="BF934" s="80"/>
      <c r="BG934" s="80"/>
      <c r="BH934" s="80"/>
      <c r="BI934" s="80"/>
      <c r="BJ934" s="80"/>
      <c r="BK934" s="80"/>
      <c r="BL934" s="80"/>
      <c r="BM934" s="80"/>
      <c r="BN934" s="80"/>
      <c r="BO934" s="80"/>
      <c r="BP934" s="80"/>
      <c r="BQ934" s="80"/>
      <c r="BR934" s="80"/>
      <c r="BS934" s="80"/>
      <c r="BT934" s="80"/>
      <c r="BU934" s="80"/>
      <c r="BV934" s="80"/>
      <c r="BW934" s="80"/>
      <c r="BX934" s="80"/>
      <c r="BY934" s="80"/>
      <c r="BZ934" s="80"/>
      <c r="CA934" s="80"/>
    </row>
    <row r="935" spans="23:79" ht="12.75">
      <c r="W935" s="80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C935" s="80"/>
      <c r="BD935" s="80"/>
      <c r="BE935" s="80"/>
      <c r="BF935" s="80"/>
      <c r="BG935" s="80"/>
      <c r="BH935" s="80"/>
      <c r="BI935" s="80"/>
      <c r="BJ935" s="80"/>
      <c r="BK935" s="80"/>
      <c r="BL935" s="80"/>
      <c r="BM935" s="80"/>
      <c r="BN935" s="80"/>
      <c r="BO935" s="80"/>
      <c r="BP935" s="80"/>
      <c r="BQ935" s="80"/>
      <c r="BR935" s="80"/>
      <c r="BS935" s="80"/>
      <c r="BT935" s="80"/>
      <c r="BU935" s="80"/>
      <c r="BV935" s="80"/>
      <c r="BW935" s="80"/>
      <c r="BX935" s="80"/>
      <c r="BY935" s="80"/>
      <c r="BZ935" s="80"/>
      <c r="CA935" s="80"/>
    </row>
    <row r="936" spans="23:79" ht="12.75"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C936" s="80"/>
      <c r="BD936" s="80"/>
      <c r="BE936" s="80"/>
      <c r="BF936" s="80"/>
      <c r="BG936" s="80"/>
      <c r="BH936" s="80"/>
      <c r="BI936" s="80"/>
      <c r="BJ936" s="80"/>
      <c r="BK936" s="80"/>
      <c r="BL936" s="80"/>
      <c r="BM936" s="80"/>
      <c r="BN936" s="80"/>
      <c r="BO936" s="80"/>
      <c r="BP936" s="80"/>
      <c r="BQ936" s="80"/>
      <c r="BR936" s="80"/>
      <c r="BS936" s="80"/>
      <c r="BT936" s="80"/>
      <c r="BU936" s="80"/>
      <c r="BV936" s="80"/>
      <c r="BW936" s="80"/>
      <c r="BX936" s="80"/>
      <c r="BY936" s="80"/>
      <c r="BZ936" s="80"/>
      <c r="CA936" s="80"/>
    </row>
    <row r="937" spans="23:79" ht="12.75"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  <c r="AU937" s="80"/>
      <c r="AV937" s="80"/>
      <c r="AW937" s="80"/>
      <c r="AX937" s="80"/>
      <c r="AY937" s="80"/>
      <c r="AZ937" s="80"/>
      <c r="BA937" s="80"/>
      <c r="BB937" s="80"/>
      <c r="BC937" s="80"/>
      <c r="BD937" s="80"/>
      <c r="BE937" s="80"/>
      <c r="BF937" s="80"/>
      <c r="BG937" s="80"/>
      <c r="BH937" s="80"/>
      <c r="BI937" s="80"/>
      <c r="BJ937" s="80"/>
      <c r="BK937" s="80"/>
      <c r="BL937" s="80"/>
      <c r="BM937" s="80"/>
      <c r="BN937" s="80"/>
      <c r="BO937" s="80"/>
      <c r="BP937" s="80"/>
      <c r="BQ937" s="80"/>
      <c r="BR937" s="80"/>
      <c r="BS937" s="80"/>
      <c r="BT937" s="80"/>
      <c r="BU937" s="80"/>
      <c r="BV937" s="80"/>
      <c r="BW937" s="80"/>
      <c r="BX937" s="80"/>
      <c r="BY937" s="80"/>
      <c r="BZ937" s="80"/>
      <c r="CA937" s="80"/>
    </row>
    <row r="938" spans="23:79" ht="12.75">
      <c r="W938" s="80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C938" s="80"/>
      <c r="BD938" s="80"/>
      <c r="BE938" s="80"/>
      <c r="BF938" s="80"/>
      <c r="BG938" s="80"/>
      <c r="BH938" s="80"/>
      <c r="BI938" s="80"/>
      <c r="BJ938" s="80"/>
      <c r="BK938" s="80"/>
      <c r="BL938" s="80"/>
      <c r="BM938" s="80"/>
      <c r="BN938" s="80"/>
      <c r="BO938" s="80"/>
      <c r="BP938" s="80"/>
      <c r="BQ938" s="80"/>
      <c r="BR938" s="80"/>
      <c r="BS938" s="80"/>
      <c r="BT938" s="80"/>
      <c r="BU938" s="80"/>
      <c r="BV938" s="80"/>
      <c r="BW938" s="80"/>
      <c r="BX938" s="80"/>
      <c r="BY938" s="80"/>
      <c r="BZ938" s="80"/>
      <c r="CA938" s="80"/>
    </row>
    <row r="939" spans="23:79" ht="12.75">
      <c r="W939" s="80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C939" s="80"/>
      <c r="BD939" s="80"/>
      <c r="BE939" s="80"/>
      <c r="BF939" s="80"/>
      <c r="BG939" s="80"/>
      <c r="BH939" s="80"/>
      <c r="BI939" s="80"/>
      <c r="BJ939" s="80"/>
      <c r="BK939" s="80"/>
      <c r="BL939" s="80"/>
      <c r="BM939" s="80"/>
      <c r="BN939" s="80"/>
      <c r="BO939" s="80"/>
      <c r="BP939" s="80"/>
      <c r="BQ939" s="80"/>
      <c r="BR939" s="80"/>
      <c r="BS939" s="80"/>
      <c r="BT939" s="80"/>
      <c r="BU939" s="80"/>
      <c r="BV939" s="80"/>
      <c r="BW939" s="80"/>
      <c r="BX939" s="80"/>
      <c r="BY939" s="80"/>
      <c r="BZ939" s="80"/>
      <c r="CA939" s="80"/>
    </row>
    <row r="940" spans="23:79" ht="12.75">
      <c r="W940" s="80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  <c r="AU940" s="80"/>
      <c r="AV940" s="80"/>
      <c r="AW940" s="80"/>
      <c r="AX940" s="80"/>
      <c r="AY940" s="80"/>
      <c r="AZ940" s="80"/>
      <c r="BA940" s="80"/>
      <c r="BB940" s="80"/>
      <c r="BC940" s="80"/>
      <c r="BD940" s="80"/>
      <c r="BE940" s="80"/>
      <c r="BF940" s="80"/>
      <c r="BG940" s="80"/>
      <c r="BH940" s="80"/>
      <c r="BI940" s="80"/>
      <c r="BJ940" s="80"/>
      <c r="BK940" s="80"/>
      <c r="BL940" s="80"/>
      <c r="BM940" s="80"/>
      <c r="BN940" s="80"/>
      <c r="BO940" s="80"/>
      <c r="BP940" s="80"/>
      <c r="BQ940" s="80"/>
      <c r="BR940" s="80"/>
      <c r="BS940" s="80"/>
      <c r="BT940" s="80"/>
      <c r="BU940" s="80"/>
      <c r="BV940" s="80"/>
      <c r="BW940" s="80"/>
      <c r="BX940" s="80"/>
      <c r="BY940" s="80"/>
      <c r="BZ940" s="80"/>
      <c r="CA940" s="80"/>
    </row>
    <row r="941" spans="23:79" ht="12.75">
      <c r="W941" s="80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C941" s="80"/>
      <c r="BD941" s="80"/>
      <c r="BE941" s="80"/>
      <c r="BF941" s="80"/>
      <c r="BG941" s="80"/>
      <c r="BH941" s="80"/>
      <c r="BI941" s="80"/>
      <c r="BJ941" s="80"/>
      <c r="BK941" s="80"/>
      <c r="BL941" s="80"/>
      <c r="BM941" s="80"/>
      <c r="BN941" s="80"/>
      <c r="BO941" s="80"/>
      <c r="BP941" s="80"/>
      <c r="BQ941" s="80"/>
      <c r="BR941" s="80"/>
      <c r="BS941" s="80"/>
      <c r="BT941" s="80"/>
      <c r="BU941" s="80"/>
      <c r="BV941" s="80"/>
      <c r="BW941" s="80"/>
      <c r="BX941" s="80"/>
      <c r="BY941" s="80"/>
      <c r="BZ941" s="80"/>
      <c r="CA941" s="80"/>
    </row>
    <row r="942" spans="23:79" ht="12.75">
      <c r="W942" s="80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  <c r="AP942" s="80"/>
      <c r="AQ942" s="80"/>
      <c r="AR942" s="80"/>
      <c r="AS942" s="80"/>
      <c r="AT942" s="80"/>
      <c r="AU942" s="80"/>
      <c r="AV942" s="80"/>
      <c r="AW942" s="80"/>
      <c r="AX942" s="80"/>
      <c r="AY942" s="80"/>
      <c r="AZ942" s="80"/>
      <c r="BA942" s="80"/>
      <c r="BB942" s="80"/>
      <c r="BC942" s="80"/>
      <c r="BD942" s="80"/>
      <c r="BE942" s="80"/>
      <c r="BF942" s="80"/>
      <c r="BG942" s="80"/>
      <c r="BH942" s="80"/>
      <c r="BI942" s="80"/>
      <c r="BJ942" s="80"/>
      <c r="BK942" s="80"/>
      <c r="BL942" s="80"/>
      <c r="BM942" s="80"/>
      <c r="BN942" s="80"/>
      <c r="BO942" s="80"/>
      <c r="BP942" s="80"/>
      <c r="BQ942" s="80"/>
      <c r="BR942" s="80"/>
      <c r="BS942" s="80"/>
      <c r="BT942" s="80"/>
      <c r="BU942" s="80"/>
      <c r="BV942" s="80"/>
      <c r="BW942" s="80"/>
      <c r="BX942" s="80"/>
      <c r="BY942" s="80"/>
      <c r="BZ942" s="80"/>
      <c r="CA942" s="80"/>
    </row>
    <row r="943" spans="23:79" ht="12.75">
      <c r="W943" s="80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C943" s="80"/>
      <c r="BD943" s="80"/>
      <c r="BE943" s="80"/>
      <c r="BF943" s="80"/>
      <c r="BG943" s="80"/>
      <c r="BH943" s="80"/>
      <c r="BI943" s="80"/>
      <c r="BJ943" s="80"/>
      <c r="BK943" s="80"/>
      <c r="BL943" s="80"/>
      <c r="BM943" s="80"/>
      <c r="BN943" s="80"/>
      <c r="BO943" s="80"/>
      <c r="BP943" s="80"/>
      <c r="BQ943" s="80"/>
      <c r="BR943" s="80"/>
      <c r="BS943" s="80"/>
      <c r="BT943" s="80"/>
      <c r="BU943" s="80"/>
      <c r="BV943" s="80"/>
      <c r="BW943" s="80"/>
      <c r="BX943" s="80"/>
      <c r="BY943" s="80"/>
      <c r="BZ943" s="80"/>
      <c r="CA943" s="80"/>
    </row>
    <row r="944" spans="23:79" ht="12.75">
      <c r="W944" s="80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C944" s="80"/>
      <c r="BD944" s="80"/>
      <c r="BE944" s="80"/>
      <c r="BF944" s="80"/>
      <c r="BG944" s="80"/>
      <c r="BH944" s="80"/>
      <c r="BI944" s="80"/>
      <c r="BJ944" s="80"/>
      <c r="BK944" s="80"/>
      <c r="BL944" s="80"/>
      <c r="BM944" s="80"/>
      <c r="BN944" s="80"/>
      <c r="BO944" s="80"/>
      <c r="BP944" s="80"/>
      <c r="BQ944" s="80"/>
      <c r="BR944" s="80"/>
      <c r="BS944" s="80"/>
      <c r="BT944" s="80"/>
      <c r="BU944" s="80"/>
      <c r="BV944" s="80"/>
      <c r="BW944" s="80"/>
      <c r="BX944" s="80"/>
      <c r="BY944" s="80"/>
      <c r="BZ944" s="80"/>
      <c r="CA944" s="80"/>
    </row>
    <row r="945" spans="23:79" ht="12.75">
      <c r="W945" s="80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C945" s="80"/>
      <c r="BD945" s="80"/>
      <c r="BE945" s="80"/>
      <c r="BF945" s="80"/>
      <c r="BG945" s="80"/>
      <c r="BH945" s="80"/>
      <c r="BI945" s="80"/>
      <c r="BJ945" s="80"/>
      <c r="BK945" s="80"/>
      <c r="BL945" s="80"/>
      <c r="BM945" s="80"/>
      <c r="BN945" s="80"/>
      <c r="BO945" s="80"/>
      <c r="BP945" s="80"/>
      <c r="BQ945" s="80"/>
      <c r="BR945" s="80"/>
      <c r="BS945" s="80"/>
      <c r="BT945" s="80"/>
      <c r="BU945" s="80"/>
      <c r="BV945" s="80"/>
      <c r="BW945" s="80"/>
      <c r="BX945" s="80"/>
      <c r="BY945" s="80"/>
      <c r="BZ945" s="80"/>
      <c r="CA945" s="80"/>
    </row>
    <row r="946" spans="23:79" ht="12.75">
      <c r="W946" s="80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C946" s="80"/>
      <c r="BD946" s="80"/>
      <c r="BE946" s="80"/>
      <c r="BF946" s="80"/>
      <c r="BG946" s="80"/>
      <c r="BH946" s="80"/>
      <c r="BI946" s="80"/>
      <c r="BJ946" s="80"/>
      <c r="BK946" s="80"/>
      <c r="BL946" s="80"/>
      <c r="BM946" s="80"/>
      <c r="BN946" s="80"/>
      <c r="BO946" s="80"/>
      <c r="BP946" s="80"/>
      <c r="BQ946" s="80"/>
      <c r="BR946" s="80"/>
      <c r="BS946" s="80"/>
      <c r="BT946" s="80"/>
      <c r="BU946" s="80"/>
      <c r="BV946" s="80"/>
      <c r="BW946" s="80"/>
      <c r="BX946" s="80"/>
      <c r="BY946" s="80"/>
      <c r="BZ946" s="80"/>
      <c r="CA946" s="80"/>
    </row>
    <row r="947" spans="23:79" ht="12.75">
      <c r="W947" s="80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C947" s="80"/>
      <c r="BD947" s="80"/>
      <c r="BE947" s="80"/>
      <c r="BF947" s="80"/>
      <c r="BG947" s="80"/>
      <c r="BH947" s="80"/>
      <c r="BI947" s="80"/>
      <c r="BJ947" s="80"/>
      <c r="BK947" s="80"/>
      <c r="BL947" s="80"/>
      <c r="BM947" s="80"/>
      <c r="BN947" s="80"/>
      <c r="BO947" s="80"/>
      <c r="BP947" s="80"/>
      <c r="BQ947" s="80"/>
      <c r="BR947" s="80"/>
      <c r="BS947" s="80"/>
      <c r="BT947" s="80"/>
      <c r="BU947" s="80"/>
      <c r="BV947" s="80"/>
      <c r="BW947" s="80"/>
      <c r="BX947" s="80"/>
      <c r="BY947" s="80"/>
      <c r="BZ947" s="80"/>
      <c r="CA947" s="80"/>
    </row>
    <row r="948" spans="23:79" ht="12.75">
      <c r="W948" s="80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C948" s="80"/>
      <c r="BD948" s="80"/>
      <c r="BE948" s="80"/>
      <c r="BF948" s="80"/>
      <c r="BG948" s="80"/>
      <c r="BH948" s="80"/>
      <c r="BI948" s="80"/>
      <c r="BJ948" s="80"/>
      <c r="BK948" s="80"/>
      <c r="BL948" s="80"/>
      <c r="BM948" s="80"/>
      <c r="BN948" s="80"/>
      <c r="BO948" s="80"/>
      <c r="BP948" s="80"/>
      <c r="BQ948" s="80"/>
      <c r="BR948" s="80"/>
      <c r="BS948" s="80"/>
      <c r="BT948" s="80"/>
      <c r="BU948" s="80"/>
      <c r="BV948" s="80"/>
      <c r="BW948" s="80"/>
      <c r="BX948" s="80"/>
      <c r="BY948" s="80"/>
      <c r="BZ948" s="80"/>
      <c r="CA948" s="80"/>
    </row>
    <row r="949" spans="23:79" ht="12.75">
      <c r="W949" s="80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C949" s="80"/>
      <c r="BD949" s="80"/>
      <c r="BE949" s="80"/>
      <c r="BF949" s="80"/>
      <c r="BG949" s="80"/>
      <c r="BH949" s="80"/>
      <c r="BI949" s="80"/>
      <c r="BJ949" s="80"/>
      <c r="BK949" s="80"/>
      <c r="BL949" s="80"/>
      <c r="BM949" s="80"/>
      <c r="BN949" s="80"/>
      <c r="BO949" s="80"/>
      <c r="BP949" s="80"/>
      <c r="BQ949" s="80"/>
      <c r="BR949" s="80"/>
      <c r="BS949" s="80"/>
      <c r="BT949" s="80"/>
      <c r="BU949" s="80"/>
      <c r="BV949" s="80"/>
      <c r="BW949" s="80"/>
      <c r="BX949" s="80"/>
      <c r="BY949" s="80"/>
      <c r="BZ949" s="80"/>
      <c r="CA949" s="80"/>
    </row>
    <row r="950" spans="23:79" ht="12.75">
      <c r="W950" s="80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C950" s="80"/>
      <c r="BD950" s="80"/>
      <c r="BE950" s="80"/>
      <c r="BF950" s="80"/>
      <c r="BG950" s="80"/>
      <c r="BH950" s="80"/>
      <c r="BI950" s="80"/>
      <c r="BJ950" s="80"/>
      <c r="BK950" s="80"/>
      <c r="BL950" s="80"/>
      <c r="BM950" s="80"/>
      <c r="BN950" s="80"/>
      <c r="BO950" s="80"/>
      <c r="BP950" s="80"/>
      <c r="BQ950" s="80"/>
      <c r="BR950" s="80"/>
      <c r="BS950" s="80"/>
      <c r="BT950" s="80"/>
      <c r="BU950" s="80"/>
      <c r="BV950" s="80"/>
      <c r="BW950" s="80"/>
      <c r="BX950" s="80"/>
      <c r="BY950" s="80"/>
      <c r="BZ950" s="80"/>
      <c r="CA950" s="80"/>
    </row>
    <row r="951" spans="23:79" ht="12.75">
      <c r="W951" s="80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C951" s="80"/>
      <c r="BD951" s="80"/>
      <c r="BE951" s="80"/>
      <c r="BF951" s="80"/>
      <c r="BG951" s="80"/>
      <c r="BH951" s="80"/>
      <c r="BI951" s="80"/>
      <c r="BJ951" s="80"/>
      <c r="BK951" s="80"/>
      <c r="BL951" s="80"/>
      <c r="BM951" s="80"/>
      <c r="BN951" s="80"/>
      <c r="BO951" s="80"/>
      <c r="BP951" s="80"/>
      <c r="BQ951" s="80"/>
      <c r="BR951" s="80"/>
      <c r="BS951" s="80"/>
      <c r="BT951" s="80"/>
      <c r="BU951" s="80"/>
      <c r="BV951" s="80"/>
      <c r="BW951" s="80"/>
      <c r="BX951" s="80"/>
      <c r="BY951" s="80"/>
      <c r="BZ951" s="80"/>
      <c r="CA951" s="80"/>
    </row>
    <row r="952" spans="23:79" ht="12.75">
      <c r="W952" s="80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C952" s="80"/>
      <c r="BD952" s="80"/>
      <c r="BE952" s="80"/>
      <c r="BF952" s="80"/>
      <c r="BG952" s="80"/>
      <c r="BH952" s="80"/>
      <c r="BI952" s="80"/>
      <c r="BJ952" s="80"/>
      <c r="BK952" s="80"/>
      <c r="BL952" s="80"/>
      <c r="BM952" s="80"/>
      <c r="BN952" s="80"/>
      <c r="BO952" s="80"/>
      <c r="BP952" s="80"/>
      <c r="BQ952" s="80"/>
      <c r="BR952" s="80"/>
      <c r="BS952" s="80"/>
      <c r="BT952" s="80"/>
      <c r="BU952" s="80"/>
      <c r="BV952" s="80"/>
      <c r="BW952" s="80"/>
      <c r="BX952" s="80"/>
      <c r="BY952" s="80"/>
      <c r="BZ952" s="80"/>
      <c r="CA952" s="80"/>
    </row>
    <row r="953" spans="23:79" ht="12.75">
      <c r="W953" s="80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C953" s="80"/>
      <c r="BD953" s="80"/>
      <c r="BE953" s="80"/>
      <c r="BF953" s="80"/>
      <c r="BG953" s="80"/>
      <c r="BH953" s="80"/>
      <c r="BI953" s="80"/>
      <c r="BJ953" s="80"/>
      <c r="BK953" s="80"/>
      <c r="BL953" s="80"/>
      <c r="BM953" s="80"/>
      <c r="BN953" s="80"/>
      <c r="BO953" s="80"/>
      <c r="BP953" s="80"/>
      <c r="BQ953" s="80"/>
      <c r="BR953" s="80"/>
      <c r="BS953" s="80"/>
      <c r="BT953" s="80"/>
      <c r="BU953" s="80"/>
      <c r="BV953" s="80"/>
      <c r="BW953" s="80"/>
      <c r="BX953" s="80"/>
      <c r="BY953" s="80"/>
      <c r="BZ953" s="80"/>
      <c r="CA953" s="80"/>
    </row>
    <row r="954" spans="23:79" ht="12.75">
      <c r="W954" s="80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C954" s="80"/>
      <c r="BD954" s="80"/>
      <c r="BE954" s="80"/>
      <c r="BF954" s="80"/>
      <c r="BG954" s="80"/>
      <c r="BH954" s="80"/>
      <c r="BI954" s="80"/>
      <c r="BJ954" s="80"/>
      <c r="BK954" s="80"/>
      <c r="BL954" s="80"/>
      <c r="BM954" s="80"/>
      <c r="BN954" s="80"/>
      <c r="BO954" s="80"/>
      <c r="BP954" s="80"/>
      <c r="BQ954" s="80"/>
      <c r="BR954" s="80"/>
      <c r="BS954" s="80"/>
      <c r="BT954" s="80"/>
      <c r="BU954" s="80"/>
      <c r="BV954" s="80"/>
      <c r="BW954" s="80"/>
      <c r="BX954" s="80"/>
      <c r="BY954" s="80"/>
      <c r="BZ954" s="80"/>
      <c r="CA954" s="80"/>
    </row>
    <row r="955" spans="23:79" ht="12.75">
      <c r="W955" s="80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C955" s="80"/>
      <c r="BD955" s="80"/>
      <c r="BE955" s="80"/>
      <c r="BF955" s="80"/>
      <c r="BG955" s="80"/>
      <c r="BH955" s="80"/>
      <c r="BI955" s="80"/>
      <c r="BJ955" s="80"/>
      <c r="BK955" s="80"/>
      <c r="BL955" s="80"/>
      <c r="BM955" s="80"/>
      <c r="BN955" s="80"/>
      <c r="BO955" s="80"/>
      <c r="BP955" s="80"/>
      <c r="BQ955" s="80"/>
      <c r="BR955" s="80"/>
      <c r="BS955" s="80"/>
      <c r="BT955" s="80"/>
      <c r="BU955" s="80"/>
      <c r="BV955" s="80"/>
      <c r="BW955" s="80"/>
      <c r="BX955" s="80"/>
      <c r="BY955" s="80"/>
      <c r="BZ955" s="80"/>
      <c r="CA955" s="80"/>
    </row>
    <row r="956" spans="23:79" ht="12.75"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C956" s="80"/>
      <c r="BD956" s="80"/>
      <c r="BE956" s="80"/>
      <c r="BF956" s="80"/>
      <c r="BG956" s="80"/>
      <c r="BH956" s="80"/>
      <c r="BI956" s="80"/>
      <c r="BJ956" s="80"/>
      <c r="BK956" s="80"/>
      <c r="BL956" s="80"/>
      <c r="BM956" s="80"/>
      <c r="BN956" s="80"/>
      <c r="BO956" s="80"/>
      <c r="BP956" s="80"/>
      <c r="BQ956" s="80"/>
      <c r="BR956" s="80"/>
      <c r="BS956" s="80"/>
      <c r="BT956" s="80"/>
      <c r="BU956" s="80"/>
      <c r="BV956" s="80"/>
      <c r="BW956" s="80"/>
      <c r="BX956" s="80"/>
      <c r="BY956" s="80"/>
      <c r="BZ956" s="80"/>
      <c r="CA956" s="80"/>
    </row>
    <row r="957" spans="23:79" ht="12.75">
      <c r="W957" s="80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C957" s="80"/>
      <c r="BD957" s="80"/>
      <c r="BE957" s="80"/>
      <c r="BF957" s="80"/>
      <c r="BG957" s="80"/>
      <c r="BH957" s="80"/>
      <c r="BI957" s="80"/>
      <c r="BJ957" s="80"/>
      <c r="BK957" s="80"/>
      <c r="BL957" s="80"/>
      <c r="BM957" s="80"/>
      <c r="BN957" s="80"/>
      <c r="BO957" s="80"/>
      <c r="BP957" s="80"/>
      <c r="BQ957" s="80"/>
      <c r="BR957" s="80"/>
      <c r="BS957" s="80"/>
      <c r="BT957" s="80"/>
      <c r="BU957" s="80"/>
      <c r="BV957" s="80"/>
      <c r="BW957" s="80"/>
      <c r="BX957" s="80"/>
      <c r="BY957" s="80"/>
      <c r="BZ957" s="80"/>
      <c r="CA957" s="80"/>
    </row>
    <row r="958" spans="23:79" ht="12.75">
      <c r="W958" s="80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C958" s="80"/>
      <c r="BD958" s="80"/>
      <c r="BE958" s="80"/>
      <c r="BF958" s="80"/>
      <c r="BG958" s="80"/>
      <c r="BH958" s="80"/>
      <c r="BI958" s="80"/>
      <c r="BJ958" s="80"/>
      <c r="BK958" s="80"/>
      <c r="BL958" s="80"/>
      <c r="BM958" s="80"/>
      <c r="BN958" s="80"/>
      <c r="BO958" s="80"/>
      <c r="BP958" s="80"/>
      <c r="BQ958" s="80"/>
      <c r="BR958" s="80"/>
      <c r="BS958" s="80"/>
      <c r="BT958" s="80"/>
      <c r="BU958" s="80"/>
      <c r="BV958" s="80"/>
      <c r="BW958" s="80"/>
      <c r="BX958" s="80"/>
      <c r="BY958" s="80"/>
      <c r="BZ958" s="80"/>
      <c r="CA958" s="80"/>
    </row>
    <row r="959" spans="23:79" ht="12.75">
      <c r="W959" s="80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C959" s="80"/>
      <c r="BD959" s="80"/>
      <c r="BE959" s="80"/>
      <c r="BF959" s="80"/>
      <c r="BG959" s="80"/>
      <c r="BH959" s="80"/>
      <c r="BI959" s="80"/>
      <c r="BJ959" s="80"/>
      <c r="BK959" s="80"/>
      <c r="BL959" s="80"/>
      <c r="BM959" s="80"/>
      <c r="BN959" s="80"/>
      <c r="BO959" s="80"/>
      <c r="BP959" s="80"/>
      <c r="BQ959" s="80"/>
      <c r="BR959" s="80"/>
      <c r="BS959" s="80"/>
      <c r="BT959" s="80"/>
      <c r="BU959" s="80"/>
      <c r="BV959" s="80"/>
      <c r="BW959" s="80"/>
      <c r="BX959" s="80"/>
      <c r="BY959" s="80"/>
      <c r="BZ959" s="80"/>
      <c r="CA959" s="80"/>
    </row>
    <row r="960" spans="23:79" ht="12.75">
      <c r="W960" s="80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C960" s="80"/>
      <c r="BD960" s="80"/>
      <c r="BE960" s="80"/>
      <c r="BF960" s="80"/>
      <c r="BG960" s="80"/>
      <c r="BH960" s="80"/>
      <c r="BI960" s="80"/>
      <c r="BJ960" s="80"/>
      <c r="BK960" s="80"/>
      <c r="BL960" s="80"/>
      <c r="BM960" s="80"/>
      <c r="BN960" s="80"/>
      <c r="BO960" s="80"/>
      <c r="BP960" s="80"/>
      <c r="BQ960" s="80"/>
      <c r="BR960" s="80"/>
      <c r="BS960" s="80"/>
      <c r="BT960" s="80"/>
      <c r="BU960" s="80"/>
      <c r="BV960" s="80"/>
      <c r="BW960" s="80"/>
      <c r="BX960" s="80"/>
      <c r="BY960" s="80"/>
      <c r="BZ960" s="80"/>
      <c r="CA960" s="80"/>
    </row>
    <row r="961" spans="23:79" ht="12.75">
      <c r="W961" s="80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C961" s="80"/>
      <c r="BD961" s="80"/>
      <c r="BE961" s="80"/>
      <c r="BF961" s="80"/>
      <c r="BG961" s="80"/>
      <c r="BH961" s="80"/>
      <c r="BI961" s="80"/>
      <c r="BJ961" s="80"/>
      <c r="BK961" s="80"/>
      <c r="BL961" s="80"/>
      <c r="BM961" s="80"/>
      <c r="BN961" s="80"/>
      <c r="BO961" s="80"/>
      <c r="BP961" s="80"/>
      <c r="BQ961" s="80"/>
      <c r="BR961" s="80"/>
      <c r="BS961" s="80"/>
      <c r="BT961" s="80"/>
      <c r="BU961" s="80"/>
      <c r="BV961" s="80"/>
      <c r="BW961" s="80"/>
      <c r="BX961" s="80"/>
      <c r="BY961" s="80"/>
      <c r="BZ961" s="80"/>
      <c r="CA961" s="80"/>
    </row>
    <row r="962" spans="23:79" ht="12.75">
      <c r="W962" s="80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C962" s="80"/>
      <c r="BD962" s="80"/>
      <c r="BE962" s="80"/>
      <c r="BF962" s="80"/>
      <c r="BG962" s="80"/>
      <c r="BH962" s="80"/>
      <c r="BI962" s="80"/>
      <c r="BJ962" s="80"/>
      <c r="BK962" s="80"/>
      <c r="BL962" s="80"/>
      <c r="BM962" s="80"/>
      <c r="BN962" s="80"/>
      <c r="BO962" s="80"/>
      <c r="BP962" s="80"/>
      <c r="BQ962" s="80"/>
      <c r="BR962" s="80"/>
      <c r="BS962" s="80"/>
      <c r="BT962" s="80"/>
      <c r="BU962" s="80"/>
      <c r="BV962" s="80"/>
      <c r="BW962" s="80"/>
      <c r="BX962" s="80"/>
      <c r="BY962" s="80"/>
      <c r="BZ962" s="80"/>
      <c r="CA962" s="80"/>
    </row>
    <row r="963" spans="23:79" ht="12.75">
      <c r="W963" s="80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C963" s="80"/>
      <c r="BD963" s="80"/>
      <c r="BE963" s="80"/>
      <c r="BF963" s="80"/>
      <c r="BG963" s="80"/>
      <c r="BH963" s="80"/>
      <c r="BI963" s="80"/>
      <c r="BJ963" s="80"/>
      <c r="BK963" s="80"/>
      <c r="BL963" s="80"/>
      <c r="BM963" s="80"/>
      <c r="BN963" s="80"/>
      <c r="BO963" s="80"/>
      <c r="BP963" s="80"/>
      <c r="BQ963" s="80"/>
      <c r="BR963" s="80"/>
      <c r="BS963" s="80"/>
      <c r="BT963" s="80"/>
      <c r="BU963" s="80"/>
      <c r="BV963" s="80"/>
      <c r="BW963" s="80"/>
      <c r="BX963" s="80"/>
      <c r="BY963" s="80"/>
      <c r="BZ963" s="80"/>
      <c r="CA963" s="80"/>
    </row>
    <row r="964" spans="23:79" ht="12.75"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C964" s="80"/>
      <c r="BD964" s="80"/>
      <c r="BE964" s="80"/>
      <c r="BF964" s="80"/>
      <c r="BG964" s="80"/>
      <c r="BH964" s="80"/>
      <c r="BI964" s="80"/>
      <c r="BJ964" s="80"/>
      <c r="BK964" s="80"/>
      <c r="BL964" s="80"/>
      <c r="BM964" s="80"/>
      <c r="BN964" s="80"/>
      <c r="BO964" s="80"/>
      <c r="BP964" s="80"/>
      <c r="BQ964" s="80"/>
      <c r="BR964" s="80"/>
      <c r="BS964" s="80"/>
      <c r="BT964" s="80"/>
      <c r="BU964" s="80"/>
      <c r="BV964" s="80"/>
      <c r="BW964" s="80"/>
      <c r="BX964" s="80"/>
      <c r="BY964" s="80"/>
      <c r="BZ964" s="80"/>
      <c r="CA964" s="80"/>
    </row>
    <row r="965" spans="23:79" ht="12.75">
      <c r="W965" s="80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C965" s="80"/>
      <c r="BD965" s="80"/>
      <c r="BE965" s="80"/>
      <c r="BF965" s="80"/>
      <c r="BG965" s="80"/>
      <c r="BH965" s="80"/>
      <c r="BI965" s="80"/>
      <c r="BJ965" s="80"/>
      <c r="BK965" s="80"/>
      <c r="BL965" s="80"/>
      <c r="BM965" s="80"/>
      <c r="BN965" s="80"/>
      <c r="BO965" s="80"/>
      <c r="BP965" s="80"/>
      <c r="BQ965" s="80"/>
      <c r="BR965" s="80"/>
      <c r="BS965" s="80"/>
      <c r="BT965" s="80"/>
      <c r="BU965" s="80"/>
      <c r="BV965" s="80"/>
      <c r="BW965" s="80"/>
      <c r="BX965" s="80"/>
      <c r="BY965" s="80"/>
      <c r="BZ965" s="80"/>
      <c r="CA965" s="80"/>
    </row>
    <row r="966" spans="23:79" ht="12.75">
      <c r="W966" s="80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C966" s="80"/>
      <c r="BD966" s="80"/>
      <c r="BE966" s="80"/>
      <c r="BF966" s="80"/>
      <c r="BG966" s="80"/>
      <c r="BH966" s="80"/>
      <c r="BI966" s="80"/>
      <c r="BJ966" s="80"/>
      <c r="BK966" s="80"/>
      <c r="BL966" s="80"/>
      <c r="BM966" s="80"/>
      <c r="BN966" s="80"/>
      <c r="BO966" s="80"/>
      <c r="BP966" s="80"/>
      <c r="BQ966" s="80"/>
      <c r="BR966" s="80"/>
      <c r="BS966" s="80"/>
      <c r="BT966" s="80"/>
      <c r="BU966" s="80"/>
      <c r="BV966" s="80"/>
      <c r="BW966" s="80"/>
      <c r="BX966" s="80"/>
      <c r="BY966" s="80"/>
      <c r="BZ966" s="80"/>
      <c r="CA966" s="80"/>
    </row>
    <row r="967" spans="23:79" ht="12.75"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C967" s="80"/>
      <c r="BD967" s="80"/>
      <c r="BE967" s="80"/>
      <c r="BF967" s="80"/>
      <c r="BG967" s="80"/>
      <c r="BH967" s="80"/>
      <c r="BI967" s="80"/>
      <c r="BJ967" s="80"/>
      <c r="BK967" s="80"/>
      <c r="BL967" s="80"/>
      <c r="BM967" s="80"/>
      <c r="BN967" s="80"/>
      <c r="BO967" s="80"/>
      <c r="BP967" s="80"/>
      <c r="BQ967" s="80"/>
      <c r="BR967" s="80"/>
      <c r="BS967" s="80"/>
      <c r="BT967" s="80"/>
      <c r="BU967" s="80"/>
      <c r="BV967" s="80"/>
      <c r="BW967" s="80"/>
      <c r="BX967" s="80"/>
      <c r="BY967" s="80"/>
      <c r="BZ967" s="80"/>
      <c r="CA967" s="80"/>
    </row>
    <row r="968" spans="23:79" ht="12.75"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C968" s="80"/>
      <c r="BD968" s="80"/>
      <c r="BE968" s="80"/>
      <c r="BF968" s="80"/>
      <c r="BG968" s="80"/>
      <c r="BH968" s="80"/>
      <c r="BI968" s="80"/>
      <c r="BJ968" s="80"/>
      <c r="BK968" s="80"/>
      <c r="BL968" s="80"/>
      <c r="BM968" s="80"/>
      <c r="BN968" s="80"/>
      <c r="BO968" s="80"/>
      <c r="BP968" s="80"/>
      <c r="BQ968" s="80"/>
      <c r="BR968" s="80"/>
      <c r="BS968" s="80"/>
      <c r="BT968" s="80"/>
      <c r="BU968" s="80"/>
      <c r="BV968" s="80"/>
      <c r="BW968" s="80"/>
      <c r="BX968" s="80"/>
      <c r="BY968" s="80"/>
      <c r="BZ968" s="80"/>
      <c r="CA968" s="80"/>
    </row>
    <row r="969" spans="23:79" ht="12.75">
      <c r="W969" s="80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C969" s="80"/>
      <c r="BD969" s="80"/>
      <c r="BE969" s="80"/>
      <c r="BF969" s="80"/>
      <c r="BG969" s="80"/>
      <c r="BH969" s="80"/>
      <c r="BI969" s="80"/>
      <c r="BJ969" s="80"/>
      <c r="BK969" s="80"/>
      <c r="BL969" s="80"/>
      <c r="BM969" s="80"/>
      <c r="BN969" s="80"/>
      <c r="BO969" s="80"/>
      <c r="BP969" s="80"/>
      <c r="BQ969" s="80"/>
      <c r="BR969" s="80"/>
      <c r="BS969" s="80"/>
      <c r="BT969" s="80"/>
      <c r="BU969" s="80"/>
      <c r="BV969" s="80"/>
      <c r="BW969" s="80"/>
      <c r="BX969" s="80"/>
      <c r="BY969" s="80"/>
      <c r="BZ969" s="80"/>
      <c r="CA969" s="80"/>
    </row>
    <row r="970" spans="23:79" ht="12.75">
      <c r="W970" s="80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C970" s="80"/>
      <c r="BD970" s="80"/>
      <c r="BE970" s="80"/>
      <c r="BF970" s="80"/>
      <c r="BG970" s="80"/>
      <c r="BH970" s="80"/>
      <c r="BI970" s="80"/>
      <c r="BJ970" s="80"/>
      <c r="BK970" s="80"/>
      <c r="BL970" s="80"/>
      <c r="BM970" s="80"/>
      <c r="BN970" s="80"/>
      <c r="BO970" s="80"/>
      <c r="BP970" s="80"/>
      <c r="BQ970" s="80"/>
      <c r="BR970" s="80"/>
      <c r="BS970" s="80"/>
      <c r="BT970" s="80"/>
      <c r="BU970" s="80"/>
      <c r="BV970" s="80"/>
      <c r="BW970" s="80"/>
      <c r="BX970" s="80"/>
      <c r="BY970" s="80"/>
      <c r="BZ970" s="80"/>
      <c r="CA970" s="80"/>
    </row>
    <row r="971" spans="23:79" ht="12.75">
      <c r="W971" s="80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C971" s="80"/>
      <c r="BD971" s="80"/>
      <c r="BE971" s="80"/>
      <c r="BF971" s="80"/>
      <c r="BG971" s="80"/>
      <c r="BH971" s="80"/>
      <c r="BI971" s="80"/>
      <c r="BJ971" s="80"/>
      <c r="BK971" s="80"/>
      <c r="BL971" s="80"/>
      <c r="BM971" s="80"/>
      <c r="BN971" s="80"/>
      <c r="BO971" s="80"/>
      <c r="BP971" s="80"/>
      <c r="BQ971" s="80"/>
      <c r="BR971" s="80"/>
      <c r="BS971" s="80"/>
      <c r="BT971" s="80"/>
      <c r="BU971" s="80"/>
      <c r="BV971" s="80"/>
      <c r="BW971" s="80"/>
      <c r="BX971" s="80"/>
      <c r="BY971" s="80"/>
      <c r="BZ971" s="80"/>
      <c r="CA971" s="80"/>
    </row>
    <row r="972" spans="23:79" ht="12.75">
      <c r="W972" s="80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C972" s="80"/>
      <c r="BD972" s="80"/>
      <c r="BE972" s="80"/>
      <c r="BF972" s="80"/>
      <c r="BG972" s="80"/>
      <c r="BH972" s="80"/>
      <c r="BI972" s="80"/>
      <c r="BJ972" s="80"/>
      <c r="BK972" s="80"/>
      <c r="BL972" s="80"/>
      <c r="BM972" s="80"/>
      <c r="BN972" s="80"/>
      <c r="BO972" s="80"/>
      <c r="BP972" s="80"/>
      <c r="BQ972" s="80"/>
      <c r="BR972" s="80"/>
      <c r="BS972" s="80"/>
      <c r="BT972" s="80"/>
      <c r="BU972" s="80"/>
      <c r="BV972" s="80"/>
      <c r="BW972" s="80"/>
      <c r="BX972" s="80"/>
      <c r="BY972" s="80"/>
      <c r="BZ972" s="80"/>
      <c r="CA972" s="80"/>
    </row>
    <row r="973" spans="23:79" ht="12.75">
      <c r="W973" s="80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C973" s="80"/>
      <c r="BD973" s="80"/>
      <c r="BE973" s="80"/>
      <c r="BF973" s="80"/>
      <c r="BG973" s="80"/>
      <c r="BH973" s="80"/>
      <c r="BI973" s="80"/>
      <c r="BJ973" s="80"/>
      <c r="BK973" s="80"/>
      <c r="BL973" s="80"/>
      <c r="BM973" s="80"/>
      <c r="BN973" s="80"/>
      <c r="BO973" s="80"/>
      <c r="BP973" s="80"/>
      <c r="BQ973" s="80"/>
      <c r="BR973" s="80"/>
      <c r="BS973" s="80"/>
      <c r="BT973" s="80"/>
      <c r="BU973" s="80"/>
      <c r="BV973" s="80"/>
      <c r="BW973" s="80"/>
      <c r="BX973" s="80"/>
      <c r="BY973" s="80"/>
      <c r="BZ973" s="80"/>
      <c r="CA973" s="80"/>
    </row>
    <row r="974" spans="23:79" ht="12.75"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C974" s="80"/>
      <c r="BD974" s="80"/>
      <c r="BE974" s="80"/>
      <c r="BF974" s="80"/>
      <c r="BG974" s="80"/>
      <c r="BH974" s="80"/>
      <c r="BI974" s="80"/>
      <c r="BJ974" s="80"/>
      <c r="BK974" s="80"/>
      <c r="BL974" s="80"/>
      <c r="BM974" s="80"/>
      <c r="BN974" s="80"/>
      <c r="BO974" s="80"/>
      <c r="BP974" s="80"/>
      <c r="BQ974" s="80"/>
      <c r="BR974" s="80"/>
      <c r="BS974" s="80"/>
      <c r="BT974" s="80"/>
      <c r="BU974" s="80"/>
      <c r="BV974" s="80"/>
      <c r="BW974" s="80"/>
      <c r="BX974" s="80"/>
      <c r="BY974" s="80"/>
      <c r="BZ974" s="80"/>
      <c r="CA974" s="80"/>
    </row>
    <row r="975" spans="23:79" ht="12.75">
      <c r="W975" s="80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C975" s="80"/>
      <c r="BD975" s="80"/>
      <c r="BE975" s="80"/>
      <c r="BF975" s="80"/>
      <c r="BG975" s="80"/>
      <c r="BH975" s="80"/>
      <c r="BI975" s="80"/>
      <c r="BJ975" s="80"/>
      <c r="BK975" s="80"/>
      <c r="BL975" s="80"/>
      <c r="BM975" s="80"/>
      <c r="BN975" s="80"/>
      <c r="BO975" s="80"/>
      <c r="BP975" s="80"/>
      <c r="BQ975" s="80"/>
      <c r="BR975" s="80"/>
      <c r="BS975" s="80"/>
      <c r="BT975" s="80"/>
      <c r="BU975" s="80"/>
      <c r="BV975" s="80"/>
      <c r="BW975" s="80"/>
      <c r="BX975" s="80"/>
      <c r="BY975" s="80"/>
      <c r="BZ975" s="80"/>
      <c r="CA975" s="80"/>
    </row>
    <row r="976" spans="23:79" ht="12.75">
      <c r="W976" s="80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C976" s="80"/>
      <c r="BD976" s="80"/>
      <c r="BE976" s="80"/>
      <c r="BF976" s="80"/>
      <c r="BG976" s="80"/>
      <c r="BH976" s="80"/>
      <c r="BI976" s="80"/>
      <c r="BJ976" s="80"/>
      <c r="BK976" s="80"/>
      <c r="BL976" s="80"/>
      <c r="BM976" s="80"/>
      <c r="BN976" s="80"/>
      <c r="BO976" s="80"/>
      <c r="BP976" s="80"/>
      <c r="BQ976" s="80"/>
      <c r="BR976" s="80"/>
      <c r="BS976" s="80"/>
      <c r="BT976" s="80"/>
      <c r="BU976" s="80"/>
      <c r="BV976" s="80"/>
      <c r="BW976" s="80"/>
      <c r="BX976" s="80"/>
      <c r="BY976" s="80"/>
      <c r="BZ976" s="80"/>
      <c r="CA976" s="80"/>
    </row>
    <row r="977" spans="23:79" ht="12.75">
      <c r="W977" s="80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C977" s="80"/>
      <c r="BD977" s="80"/>
      <c r="BE977" s="80"/>
      <c r="BF977" s="80"/>
      <c r="BG977" s="80"/>
      <c r="BH977" s="80"/>
      <c r="BI977" s="80"/>
      <c r="BJ977" s="80"/>
      <c r="BK977" s="80"/>
      <c r="BL977" s="80"/>
      <c r="BM977" s="80"/>
      <c r="BN977" s="80"/>
      <c r="BO977" s="80"/>
      <c r="BP977" s="80"/>
      <c r="BQ977" s="80"/>
      <c r="BR977" s="80"/>
      <c r="BS977" s="80"/>
      <c r="BT977" s="80"/>
      <c r="BU977" s="80"/>
      <c r="BV977" s="80"/>
      <c r="BW977" s="80"/>
      <c r="BX977" s="80"/>
      <c r="BY977" s="80"/>
      <c r="BZ977" s="80"/>
      <c r="CA977" s="80"/>
    </row>
    <row r="978" spans="23:79" ht="12.75">
      <c r="W978" s="80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C978" s="80"/>
      <c r="BD978" s="80"/>
      <c r="BE978" s="80"/>
      <c r="BF978" s="80"/>
      <c r="BG978" s="80"/>
      <c r="BH978" s="80"/>
      <c r="BI978" s="80"/>
      <c r="BJ978" s="80"/>
      <c r="BK978" s="80"/>
      <c r="BL978" s="80"/>
      <c r="BM978" s="80"/>
      <c r="BN978" s="80"/>
      <c r="BO978" s="80"/>
      <c r="BP978" s="80"/>
      <c r="BQ978" s="80"/>
      <c r="BR978" s="80"/>
      <c r="BS978" s="80"/>
      <c r="BT978" s="80"/>
      <c r="BU978" s="80"/>
      <c r="BV978" s="80"/>
      <c r="BW978" s="80"/>
      <c r="BX978" s="80"/>
      <c r="BY978" s="80"/>
      <c r="BZ978" s="80"/>
      <c r="CA978" s="80"/>
    </row>
    <row r="979" spans="23:79" ht="12.75">
      <c r="W979" s="80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C979" s="80"/>
      <c r="BD979" s="80"/>
      <c r="BE979" s="80"/>
      <c r="BF979" s="80"/>
      <c r="BG979" s="80"/>
      <c r="BH979" s="80"/>
      <c r="BI979" s="80"/>
      <c r="BJ979" s="80"/>
      <c r="BK979" s="80"/>
      <c r="BL979" s="80"/>
      <c r="BM979" s="80"/>
      <c r="BN979" s="80"/>
      <c r="BO979" s="80"/>
      <c r="BP979" s="80"/>
      <c r="BQ979" s="80"/>
      <c r="BR979" s="80"/>
      <c r="BS979" s="80"/>
      <c r="BT979" s="80"/>
      <c r="BU979" s="80"/>
      <c r="BV979" s="80"/>
      <c r="BW979" s="80"/>
      <c r="BX979" s="80"/>
      <c r="BY979" s="80"/>
      <c r="BZ979" s="80"/>
      <c r="CA979" s="80"/>
    </row>
    <row r="980" spans="23:79" ht="12.75">
      <c r="W980" s="80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C980" s="80"/>
      <c r="BD980" s="80"/>
      <c r="BE980" s="80"/>
      <c r="BF980" s="80"/>
      <c r="BG980" s="80"/>
      <c r="BH980" s="80"/>
      <c r="BI980" s="80"/>
      <c r="BJ980" s="80"/>
      <c r="BK980" s="80"/>
      <c r="BL980" s="80"/>
      <c r="BM980" s="80"/>
      <c r="BN980" s="80"/>
      <c r="BO980" s="80"/>
      <c r="BP980" s="80"/>
      <c r="BQ980" s="80"/>
      <c r="BR980" s="80"/>
      <c r="BS980" s="80"/>
      <c r="BT980" s="80"/>
      <c r="BU980" s="80"/>
      <c r="BV980" s="80"/>
      <c r="BW980" s="80"/>
      <c r="BX980" s="80"/>
      <c r="BY980" s="80"/>
      <c r="BZ980" s="80"/>
      <c r="CA980" s="80"/>
    </row>
    <row r="981" spans="23:79" ht="12.75">
      <c r="W981" s="80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C981" s="80"/>
      <c r="BD981" s="80"/>
      <c r="BE981" s="80"/>
      <c r="BF981" s="80"/>
      <c r="BG981" s="80"/>
      <c r="BH981" s="80"/>
      <c r="BI981" s="80"/>
      <c r="BJ981" s="80"/>
      <c r="BK981" s="80"/>
      <c r="BL981" s="80"/>
      <c r="BM981" s="80"/>
      <c r="BN981" s="80"/>
      <c r="BO981" s="80"/>
      <c r="BP981" s="80"/>
      <c r="BQ981" s="80"/>
      <c r="BR981" s="80"/>
      <c r="BS981" s="80"/>
      <c r="BT981" s="80"/>
      <c r="BU981" s="80"/>
      <c r="BV981" s="80"/>
      <c r="BW981" s="80"/>
      <c r="BX981" s="80"/>
      <c r="BY981" s="80"/>
      <c r="BZ981" s="80"/>
      <c r="CA981" s="80"/>
    </row>
    <row r="982" spans="23:79" ht="12.75">
      <c r="W982" s="80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C982" s="80"/>
      <c r="BD982" s="80"/>
      <c r="BE982" s="80"/>
      <c r="BF982" s="80"/>
      <c r="BG982" s="80"/>
      <c r="BH982" s="80"/>
      <c r="BI982" s="80"/>
      <c r="BJ982" s="80"/>
      <c r="BK982" s="80"/>
      <c r="BL982" s="80"/>
      <c r="BM982" s="80"/>
      <c r="BN982" s="80"/>
      <c r="BO982" s="80"/>
      <c r="BP982" s="80"/>
      <c r="BQ982" s="80"/>
      <c r="BR982" s="80"/>
      <c r="BS982" s="80"/>
      <c r="BT982" s="80"/>
      <c r="BU982" s="80"/>
      <c r="BV982" s="80"/>
      <c r="BW982" s="80"/>
      <c r="BX982" s="80"/>
      <c r="BY982" s="80"/>
      <c r="BZ982" s="80"/>
      <c r="CA982" s="80"/>
    </row>
    <row r="983" spans="23:79" ht="12.75"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C983" s="80"/>
      <c r="BD983" s="80"/>
      <c r="BE983" s="80"/>
      <c r="BF983" s="80"/>
      <c r="BG983" s="80"/>
      <c r="BH983" s="80"/>
      <c r="BI983" s="80"/>
      <c r="BJ983" s="80"/>
      <c r="BK983" s="80"/>
      <c r="BL983" s="80"/>
      <c r="BM983" s="80"/>
      <c r="BN983" s="80"/>
      <c r="BO983" s="80"/>
      <c r="BP983" s="80"/>
      <c r="BQ983" s="80"/>
      <c r="BR983" s="80"/>
      <c r="BS983" s="80"/>
      <c r="BT983" s="80"/>
      <c r="BU983" s="80"/>
      <c r="BV983" s="80"/>
      <c r="BW983" s="80"/>
      <c r="BX983" s="80"/>
      <c r="BY983" s="80"/>
      <c r="BZ983" s="80"/>
      <c r="CA983" s="80"/>
    </row>
    <row r="984" spans="23:79" ht="12.75">
      <c r="W984" s="80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C984" s="80"/>
      <c r="BD984" s="80"/>
      <c r="BE984" s="80"/>
      <c r="BF984" s="80"/>
      <c r="BG984" s="80"/>
      <c r="BH984" s="80"/>
      <c r="BI984" s="80"/>
      <c r="BJ984" s="80"/>
      <c r="BK984" s="80"/>
      <c r="BL984" s="80"/>
      <c r="BM984" s="80"/>
      <c r="BN984" s="80"/>
      <c r="BO984" s="80"/>
      <c r="BP984" s="80"/>
      <c r="BQ984" s="80"/>
      <c r="BR984" s="80"/>
      <c r="BS984" s="80"/>
      <c r="BT984" s="80"/>
      <c r="BU984" s="80"/>
      <c r="BV984" s="80"/>
      <c r="BW984" s="80"/>
      <c r="BX984" s="80"/>
      <c r="BY984" s="80"/>
      <c r="BZ984" s="80"/>
      <c r="CA984" s="80"/>
    </row>
    <row r="985" spans="23:79" ht="12.75">
      <c r="W985" s="80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C985" s="80"/>
      <c r="BD985" s="80"/>
      <c r="BE985" s="80"/>
      <c r="BF985" s="80"/>
      <c r="BG985" s="80"/>
      <c r="BH985" s="80"/>
      <c r="BI985" s="80"/>
      <c r="BJ985" s="80"/>
      <c r="BK985" s="80"/>
      <c r="BL985" s="80"/>
      <c r="BM985" s="80"/>
      <c r="BN985" s="80"/>
      <c r="BO985" s="80"/>
      <c r="BP985" s="80"/>
      <c r="BQ985" s="80"/>
      <c r="BR985" s="80"/>
      <c r="BS985" s="80"/>
      <c r="BT985" s="80"/>
      <c r="BU985" s="80"/>
      <c r="BV985" s="80"/>
      <c r="BW985" s="80"/>
      <c r="BX985" s="80"/>
      <c r="BY985" s="80"/>
      <c r="BZ985" s="80"/>
      <c r="CA985" s="80"/>
    </row>
    <row r="986" spans="23:79" ht="12.75">
      <c r="W986" s="80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C986" s="80"/>
      <c r="BD986" s="80"/>
      <c r="BE986" s="80"/>
      <c r="BF986" s="80"/>
      <c r="BG986" s="80"/>
      <c r="BH986" s="80"/>
      <c r="BI986" s="80"/>
      <c r="BJ986" s="80"/>
      <c r="BK986" s="80"/>
      <c r="BL986" s="80"/>
      <c r="BM986" s="80"/>
      <c r="BN986" s="80"/>
      <c r="BO986" s="80"/>
      <c r="BP986" s="80"/>
      <c r="BQ986" s="80"/>
      <c r="BR986" s="80"/>
      <c r="BS986" s="80"/>
      <c r="BT986" s="80"/>
      <c r="BU986" s="80"/>
      <c r="BV986" s="80"/>
      <c r="BW986" s="80"/>
      <c r="BX986" s="80"/>
      <c r="BY986" s="80"/>
      <c r="BZ986" s="80"/>
      <c r="CA986" s="80"/>
    </row>
    <row r="987" spans="23:79" ht="12.75">
      <c r="W987" s="80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C987" s="80"/>
      <c r="BD987" s="80"/>
      <c r="BE987" s="80"/>
      <c r="BF987" s="80"/>
      <c r="BG987" s="80"/>
      <c r="BH987" s="80"/>
      <c r="BI987" s="80"/>
      <c r="BJ987" s="80"/>
      <c r="BK987" s="80"/>
      <c r="BL987" s="80"/>
      <c r="BM987" s="80"/>
      <c r="BN987" s="80"/>
      <c r="BO987" s="80"/>
      <c r="BP987" s="80"/>
      <c r="BQ987" s="80"/>
      <c r="BR987" s="80"/>
      <c r="BS987" s="80"/>
      <c r="BT987" s="80"/>
      <c r="BU987" s="80"/>
      <c r="BV987" s="80"/>
      <c r="BW987" s="80"/>
      <c r="BX987" s="80"/>
      <c r="BY987" s="80"/>
      <c r="BZ987" s="80"/>
      <c r="CA987" s="80"/>
    </row>
    <row r="988" spans="23:79" ht="12.75">
      <c r="W988" s="80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C988" s="80"/>
      <c r="BD988" s="80"/>
      <c r="BE988" s="80"/>
      <c r="BF988" s="80"/>
      <c r="BG988" s="80"/>
      <c r="BH988" s="80"/>
      <c r="BI988" s="80"/>
      <c r="BJ988" s="80"/>
      <c r="BK988" s="80"/>
      <c r="BL988" s="80"/>
      <c r="BM988" s="80"/>
      <c r="BN988" s="80"/>
      <c r="BO988" s="80"/>
      <c r="BP988" s="80"/>
      <c r="BQ988" s="80"/>
      <c r="BR988" s="80"/>
      <c r="BS988" s="80"/>
      <c r="BT988" s="80"/>
      <c r="BU988" s="80"/>
      <c r="BV988" s="80"/>
      <c r="BW988" s="80"/>
      <c r="BX988" s="80"/>
      <c r="BY988" s="80"/>
      <c r="BZ988" s="80"/>
      <c r="CA988" s="80"/>
    </row>
    <row r="989" spans="23:79" ht="12.75">
      <c r="W989" s="80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C989" s="80"/>
      <c r="BD989" s="80"/>
      <c r="BE989" s="80"/>
      <c r="BF989" s="80"/>
      <c r="BG989" s="80"/>
      <c r="BH989" s="80"/>
      <c r="BI989" s="80"/>
      <c r="BJ989" s="80"/>
      <c r="BK989" s="80"/>
      <c r="BL989" s="80"/>
      <c r="BM989" s="80"/>
      <c r="BN989" s="80"/>
      <c r="BO989" s="80"/>
      <c r="BP989" s="80"/>
      <c r="BQ989" s="80"/>
      <c r="BR989" s="80"/>
      <c r="BS989" s="80"/>
      <c r="BT989" s="80"/>
      <c r="BU989" s="80"/>
      <c r="BV989" s="80"/>
      <c r="BW989" s="80"/>
      <c r="BX989" s="80"/>
      <c r="BY989" s="80"/>
      <c r="BZ989" s="80"/>
      <c r="CA989" s="80"/>
    </row>
    <row r="990" spans="23:79" ht="12.75"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C990" s="80"/>
      <c r="BD990" s="80"/>
      <c r="BE990" s="80"/>
      <c r="BF990" s="80"/>
      <c r="BG990" s="80"/>
      <c r="BH990" s="80"/>
      <c r="BI990" s="80"/>
      <c r="BJ990" s="80"/>
      <c r="BK990" s="80"/>
      <c r="BL990" s="80"/>
      <c r="BM990" s="80"/>
      <c r="BN990" s="80"/>
      <c r="BO990" s="80"/>
      <c r="BP990" s="80"/>
      <c r="BQ990" s="80"/>
      <c r="BR990" s="80"/>
      <c r="BS990" s="80"/>
      <c r="BT990" s="80"/>
      <c r="BU990" s="80"/>
      <c r="BV990" s="80"/>
      <c r="BW990" s="80"/>
      <c r="BX990" s="80"/>
      <c r="BY990" s="80"/>
      <c r="BZ990" s="80"/>
      <c r="CA990" s="80"/>
    </row>
    <row r="991" spans="23:79" ht="12.75">
      <c r="W991" s="80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C991" s="80"/>
      <c r="BD991" s="80"/>
      <c r="BE991" s="80"/>
      <c r="BF991" s="80"/>
      <c r="BG991" s="80"/>
      <c r="BH991" s="80"/>
      <c r="BI991" s="80"/>
      <c r="BJ991" s="80"/>
      <c r="BK991" s="80"/>
      <c r="BL991" s="80"/>
      <c r="BM991" s="80"/>
      <c r="BN991" s="80"/>
      <c r="BO991" s="80"/>
      <c r="BP991" s="80"/>
      <c r="BQ991" s="80"/>
      <c r="BR991" s="80"/>
      <c r="BS991" s="80"/>
      <c r="BT991" s="80"/>
      <c r="BU991" s="80"/>
      <c r="BV991" s="80"/>
      <c r="BW991" s="80"/>
      <c r="BX991" s="80"/>
      <c r="BY991" s="80"/>
      <c r="BZ991" s="80"/>
      <c r="CA991" s="80"/>
    </row>
    <row r="992" spans="23:79" ht="12.75">
      <c r="W992" s="80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C992" s="80"/>
      <c r="BD992" s="80"/>
      <c r="BE992" s="80"/>
      <c r="BF992" s="80"/>
      <c r="BG992" s="80"/>
      <c r="BH992" s="80"/>
      <c r="BI992" s="80"/>
      <c r="BJ992" s="80"/>
      <c r="BK992" s="80"/>
      <c r="BL992" s="80"/>
      <c r="BM992" s="80"/>
      <c r="BN992" s="80"/>
      <c r="BO992" s="80"/>
      <c r="BP992" s="80"/>
      <c r="BQ992" s="80"/>
      <c r="BR992" s="80"/>
      <c r="BS992" s="80"/>
      <c r="BT992" s="80"/>
      <c r="BU992" s="80"/>
      <c r="BV992" s="80"/>
      <c r="BW992" s="80"/>
      <c r="BX992" s="80"/>
      <c r="BY992" s="80"/>
      <c r="BZ992" s="80"/>
      <c r="CA992" s="80"/>
    </row>
    <row r="993" spans="23:79" ht="12.75">
      <c r="W993" s="80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C993" s="80"/>
      <c r="BD993" s="80"/>
      <c r="BE993" s="80"/>
      <c r="BF993" s="80"/>
      <c r="BG993" s="80"/>
      <c r="BH993" s="80"/>
      <c r="BI993" s="80"/>
      <c r="BJ993" s="80"/>
      <c r="BK993" s="80"/>
      <c r="BL993" s="80"/>
      <c r="BM993" s="80"/>
      <c r="BN993" s="80"/>
      <c r="BO993" s="80"/>
      <c r="BP993" s="80"/>
      <c r="BQ993" s="80"/>
      <c r="BR993" s="80"/>
      <c r="BS993" s="80"/>
      <c r="BT993" s="80"/>
      <c r="BU993" s="80"/>
      <c r="BV993" s="80"/>
      <c r="BW993" s="80"/>
      <c r="BX993" s="80"/>
      <c r="BY993" s="80"/>
      <c r="BZ993" s="80"/>
      <c r="CA993" s="80"/>
    </row>
    <row r="994" spans="23:79" ht="12.75">
      <c r="W994" s="80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C994" s="80"/>
      <c r="BD994" s="80"/>
      <c r="BE994" s="80"/>
      <c r="BF994" s="80"/>
      <c r="BG994" s="80"/>
      <c r="BH994" s="80"/>
      <c r="BI994" s="80"/>
      <c r="BJ994" s="80"/>
      <c r="BK994" s="80"/>
      <c r="BL994" s="80"/>
      <c r="BM994" s="80"/>
      <c r="BN994" s="80"/>
      <c r="BO994" s="80"/>
      <c r="BP994" s="80"/>
      <c r="BQ994" s="80"/>
      <c r="BR994" s="80"/>
      <c r="BS994" s="80"/>
      <c r="BT994" s="80"/>
      <c r="BU994" s="80"/>
      <c r="BV994" s="80"/>
      <c r="BW994" s="80"/>
      <c r="BX994" s="80"/>
      <c r="BY994" s="80"/>
      <c r="BZ994" s="80"/>
      <c r="CA994" s="80"/>
    </row>
    <row r="995" spans="23:79" ht="12.75">
      <c r="W995" s="80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C995" s="80"/>
      <c r="BD995" s="80"/>
      <c r="BE995" s="80"/>
      <c r="BF995" s="80"/>
      <c r="BG995" s="80"/>
      <c r="BH995" s="80"/>
      <c r="BI995" s="80"/>
      <c r="BJ995" s="80"/>
      <c r="BK995" s="80"/>
      <c r="BL995" s="80"/>
      <c r="BM995" s="80"/>
      <c r="BN995" s="80"/>
      <c r="BO995" s="80"/>
      <c r="BP995" s="80"/>
      <c r="BQ995" s="80"/>
      <c r="BR995" s="80"/>
      <c r="BS995" s="80"/>
      <c r="BT995" s="80"/>
      <c r="BU995" s="80"/>
      <c r="BV995" s="80"/>
      <c r="BW995" s="80"/>
      <c r="BX995" s="80"/>
      <c r="BY995" s="80"/>
      <c r="BZ995" s="80"/>
      <c r="CA995" s="80"/>
    </row>
    <row r="996" spans="23:79" ht="12.75">
      <c r="W996" s="80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C996" s="80"/>
      <c r="BD996" s="80"/>
      <c r="BE996" s="80"/>
      <c r="BF996" s="80"/>
      <c r="BG996" s="80"/>
      <c r="BH996" s="80"/>
      <c r="BI996" s="80"/>
      <c r="BJ996" s="80"/>
      <c r="BK996" s="80"/>
      <c r="BL996" s="80"/>
      <c r="BM996" s="80"/>
      <c r="BN996" s="80"/>
      <c r="BO996" s="80"/>
      <c r="BP996" s="80"/>
      <c r="BQ996" s="80"/>
      <c r="BR996" s="80"/>
      <c r="BS996" s="80"/>
      <c r="BT996" s="80"/>
      <c r="BU996" s="80"/>
      <c r="BV996" s="80"/>
      <c r="BW996" s="80"/>
      <c r="BX996" s="80"/>
      <c r="BY996" s="80"/>
      <c r="BZ996" s="80"/>
      <c r="CA996" s="80"/>
    </row>
    <row r="997" spans="23:79" ht="12.75">
      <c r="W997" s="80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C997" s="80"/>
      <c r="BD997" s="80"/>
      <c r="BE997" s="80"/>
      <c r="BF997" s="80"/>
      <c r="BG997" s="80"/>
      <c r="BH997" s="80"/>
      <c r="BI997" s="80"/>
      <c r="BJ997" s="80"/>
      <c r="BK997" s="80"/>
      <c r="BL997" s="80"/>
      <c r="BM997" s="80"/>
      <c r="BN997" s="80"/>
      <c r="BO997" s="80"/>
      <c r="BP997" s="80"/>
      <c r="BQ997" s="80"/>
      <c r="BR997" s="80"/>
      <c r="BS997" s="80"/>
      <c r="BT997" s="80"/>
      <c r="BU997" s="80"/>
      <c r="BV997" s="80"/>
      <c r="BW997" s="80"/>
      <c r="BX997" s="80"/>
      <c r="BY997" s="80"/>
      <c r="BZ997" s="80"/>
      <c r="CA997" s="80"/>
    </row>
    <row r="998" spans="23:79" ht="12.75">
      <c r="W998" s="80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C998" s="80"/>
      <c r="BD998" s="80"/>
      <c r="BE998" s="80"/>
      <c r="BF998" s="80"/>
      <c r="BG998" s="80"/>
      <c r="BH998" s="80"/>
      <c r="BI998" s="80"/>
      <c r="BJ998" s="80"/>
      <c r="BK998" s="80"/>
      <c r="BL998" s="80"/>
      <c r="BM998" s="80"/>
      <c r="BN998" s="80"/>
      <c r="BO998" s="80"/>
      <c r="BP998" s="80"/>
      <c r="BQ998" s="80"/>
      <c r="BR998" s="80"/>
      <c r="BS998" s="80"/>
      <c r="BT998" s="80"/>
      <c r="BU998" s="80"/>
      <c r="BV998" s="80"/>
      <c r="BW998" s="80"/>
      <c r="BX998" s="80"/>
      <c r="BY998" s="80"/>
      <c r="BZ998" s="80"/>
      <c r="CA998" s="80"/>
    </row>
    <row r="999" spans="23:79" ht="12.75">
      <c r="W999" s="80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C999" s="80"/>
      <c r="BD999" s="80"/>
      <c r="BE999" s="80"/>
      <c r="BF999" s="80"/>
      <c r="BG999" s="80"/>
      <c r="BH999" s="80"/>
      <c r="BI999" s="80"/>
      <c r="BJ999" s="80"/>
      <c r="BK999" s="80"/>
      <c r="BL999" s="80"/>
      <c r="BM999" s="80"/>
      <c r="BN999" s="80"/>
      <c r="BO999" s="80"/>
      <c r="BP999" s="80"/>
      <c r="BQ999" s="80"/>
      <c r="BR999" s="80"/>
      <c r="BS999" s="80"/>
      <c r="BT999" s="80"/>
      <c r="BU999" s="80"/>
      <c r="BV999" s="80"/>
      <c r="BW999" s="80"/>
      <c r="BX999" s="80"/>
      <c r="BY999" s="80"/>
      <c r="BZ999" s="80"/>
      <c r="CA999" s="80"/>
    </row>
    <row r="1000" spans="23:79" ht="12.75">
      <c r="W1000" s="80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C1000" s="80"/>
      <c r="BD1000" s="80"/>
      <c r="BE1000" s="80"/>
      <c r="BF1000" s="80"/>
      <c r="BG1000" s="80"/>
      <c r="BH1000" s="80"/>
      <c r="BI1000" s="80"/>
      <c r="BJ1000" s="80"/>
      <c r="BK1000" s="80"/>
      <c r="BL1000" s="80"/>
      <c r="BM1000" s="80"/>
      <c r="BN1000" s="80"/>
      <c r="BO1000" s="80"/>
      <c r="BP1000" s="80"/>
      <c r="BQ1000" s="80"/>
      <c r="BR1000" s="80"/>
      <c r="BS1000" s="80"/>
      <c r="BT1000" s="80"/>
      <c r="BU1000" s="80"/>
      <c r="BV1000" s="80"/>
      <c r="BW1000" s="80"/>
      <c r="BX1000" s="80"/>
      <c r="BY1000" s="80"/>
      <c r="BZ1000" s="80"/>
      <c r="CA1000" s="80"/>
    </row>
    <row r="1001" spans="23:79" ht="12.75">
      <c r="W1001" s="80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80"/>
      <c r="AP1001" s="80"/>
      <c r="AQ1001" s="80"/>
      <c r="AR1001" s="80"/>
      <c r="AS1001" s="80"/>
      <c r="AT1001" s="80"/>
      <c r="AU1001" s="80"/>
      <c r="AV1001" s="80"/>
      <c r="AW1001" s="80"/>
      <c r="AX1001" s="80"/>
      <c r="AY1001" s="80"/>
      <c r="AZ1001" s="80"/>
      <c r="BA1001" s="80"/>
      <c r="BB1001" s="80"/>
      <c r="BC1001" s="80"/>
      <c r="BD1001" s="80"/>
      <c r="BE1001" s="80"/>
      <c r="BF1001" s="80"/>
      <c r="BG1001" s="80"/>
      <c r="BH1001" s="80"/>
      <c r="BI1001" s="80"/>
      <c r="BJ1001" s="80"/>
      <c r="BK1001" s="80"/>
      <c r="BL1001" s="80"/>
      <c r="BM1001" s="80"/>
      <c r="BN1001" s="80"/>
      <c r="BO1001" s="80"/>
      <c r="BP1001" s="80"/>
      <c r="BQ1001" s="80"/>
      <c r="BR1001" s="80"/>
      <c r="BS1001" s="80"/>
      <c r="BT1001" s="80"/>
      <c r="BU1001" s="80"/>
      <c r="BV1001" s="80"/>
      <c r="BW1001" s="80"/>
      <c r="BX1001" s="80"/>
      <c r="BY1001" s="80"/>
      <c r="BZ1001" s="80"/>
      <c r="CA1001" s="80"/>
    </row>
    <row r="1002" spans="23:79" ht="12.75">
      <c r="W1002" s="80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  <c r="AI1002" s="80"/>
      <c r="AJ1002" s="80"/>
      <c r="AK1002" s="80"/>
      <c r="AL1002" s="80"/>
      <c r="AM1002" s="80"/>
      <c r="AN1002" s="80"/>
      <c r="AO1002" s="80"/>
      <c r="AP1002" s="80"/>
      <c r="AQ1002" s="80"/>
      <c r="AR1002" s="80"/>
      <c r="AS1002" s="80"/>
      <c r="AT1002" s="80"/>
      <c r="AU1002" s="80"/>
      <c r="AV1002" s="80"/>
      <c r="AW1002" s="80"/>
      <c r="AX1002" s="80"/>
      <c r="AY1002" s="80"/>
      <c r="AZ1002" s="80"/>
      <c r="BA1002" s="80"/>
      <c r="BB1002" s="80"/>
      <c r="BC1002" s="80"/>
      <c r="BD1002" s="80"/>
      <c r="BE1002" s="80"/>
      <c r="BF1002" s="80"/>
      <c r="BG1002" s="80"/>
      <c r="BH1002" s="80"/>
      <c r="BI1002" s="80"/>
      <c r="BJ1002" s="80"/>
      <c r="BK1002" s="80"/>
      <c r="BL1002" s="80"/>
      <c r="BM1002" s="80"/>
      <c r="BN1002" s="80"/>
      <c r="BO1002" s="80"/>
      <c r="BP1002" s="80"/>
      <c r="BQ1002" s="80"/>
      <c r="BR1002" s="80"/>
      <c r="BS1002" s="80"/>
      <c r="BT1002" s="80"/>
      <c r="BU1002" s="80"/>
      <c r="BV1002" s="80"/>
      <c r="BW1002" s="80"/>
      <c r="BX1002" s="80"/>
      <c r="BY1002" s="80"/>
      <c r="BZ1002" s="80"/>
      <c r="CA1002" s="80"/>
    </row>
    <row r="1003" spans="23:79" ht="12.75">
      <c r="W1003" s="80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  <c r="AI1003" s="80"/>
      <c r="AJ1003" s="80"/>
      <c r="AK1003" s="80"/>
      <c r="AL1003" s="80"/>
      <c r="AM1003" s="80"/>
      <c r="AN1003" s="80"/>
      <c r="AO1003" s="80"/>
      <c r="AP1003" s="80"/>
      <c r="AQ1003" s="80"/>
      <c r="AR1003" s="80"/>
      <c r="AS1003" s="80"/>
      <c r="AT1003" s="80"/>
      <c r="AU1003" s="80"/>
      <c r="AV1003" s="80"/>
      <c r="AW1003" s="80"/>
      <c r="AX1003" s="80"/>
      <c r="AY1003" s="80"/>
      <c r="AZ1003" s="80"/>
      <c r="BA1003" s="80"/>
      <c r="BB1003" s="80"/>
      <c r="BC1003" s="80"/>
      <c r="BD1003" s="80"/>
      <c r="BE1003" s="80"/>
      <c r="BF1003" s="80"/>
      <c r="BG1003" s="80"/>
      <c r="BH1003" s="80"/>
      <c r="BI1003" s="80"/>
      <c r="BJ1003" s="80"/>
      <c r="BK1003" s="80"/>
      <c r="BL1003" s="80"/>
      <c r="BM1003" s="80"/>
      <c r="BN1003" s="80"/>
      <c r="BO1003" s="80"/>
      <c r="BP1003" s="80"/>
      <c r="BQ1003" s="80"/>
      <c r="BR1003" s="80"/>
      <c r="BS1003" s="80"/>
      <c r="BT1003" s="80"/>
      <c r="BU1003" s="80"/>
      <c r="BV1003" s="80"/>
      <c r="BW1003" s="80"/>
      <c r="BX1003" s="80"/>
      <c r="BY1003" s="80"/>
      <c r="BZ1003" s="80"/>
      <c r="CA1003" s="80"/>
    </row>
    <row r="1004" spans="23:79" ht="12.75">
      <c r="W1004" s="80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  <c r="AI1004" s="80"/>
      <c r="AJ1004" s="80"/>
      <c r="AK1004" s="80"/>
      <c r="AL1004" s="80"/>
      <c r="AM1004" s="80"/>
      <c r="AN1004" s="80"/>
      <c r="AO1004" s="80"/>
      <c r="AP1004" s="80"/>
      <c r="AQ1004" s="80"/>
      <c r="AR1004" s="80"/>
      <c r="AS1004" s="80"/>
      <c r="AT1004" s="80"/>
      <c r="AU1004" s="80"/>
      <c r="AV1004" s="80"/>
      <c r="AW1004" s="80"/>
      <c r="AX1004" s="80"/>
      <c r="AY1004" s="80"/>
      <c r="AZ1004" s="80"/>
      <c r="BA1004" s="80"/>
      <c r="BB1004" s="80"/>
      <c r="BC1004" s="80"/>
      <c r="BD1004" s="80"/>
      <c r="BE1004" s="80"/>
      <c r="BF1004" s="80"/>
      <c r="BG1004" s="80"/>
      <c r="BH1004" s="80"/>
      <c r="BI1004" s="80"/>
      <c r="BJ1004" s="80"/>
      <c r="BK1004" s="80"/>
      <c r="BL1004" s="80"/>
      <c r="BM1004" s="80"/>
      <c r="BN1004" s="80"/>
      <c r="BO1004" s="80"/>
      <c r="BP1004" s="80"/>
      <c r="BQ1004" s="80"/>
      <c r="BR1004" s="80"/>
      <c r="BS1004" s="80"/>
      <c r="BT1004" s="80"/>
      <c r="BU1004" s="80"/>
      <c r="BV1004" s="80"/>
      <c r="BW1004" s="80"/>
      <c r="BX1004" s="80"/>
      <c r="BY1004" s="80"/>
      <c r="BZ1004" s="80"/>
      <c r="CA1004" s="80"/>
    </row>
    <row r="1005" spans="23:79" ht="12.75">
      <c r="W1005" s="80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0"/>
      <c r="AK1005" s="80"/>
      <c r="AL1005" s="80"/>
      <c r="AM1005" s="80"/>
      <c r="AN1005" s="80"/>
      <c r="AO1005" s="80"/>
      <c r="AP1005" s="80"/>
      <c r="AQ1005" s="80"/>
      <c r="AR1005" s="80"/>
      <c r="AS1005" s="80"/>
      <c r="AT1005" s="80"/>
      <c r="AU1005" s="80"/>
      <c r="AV1005" s="80"/>
      <c r="AW1005" s="80"/>
      <c r="AX1005" s="80"/>
      <c r="AY1005" s="80"/>
      <c r="AZ1005" s="80"/>
      <c r="BA1005" s="80"/>
      <c r="BB1005" s="80"/>
      <c r="BC1005" s="80"/>
      <c r="BD1005" s="80"/>
      <c r="BE1005" s="80"/>
      <c r="BF1005" s="80"/>
      <c r="BG1005" s="80"/>
      <c r="BH1005" s="80"/>
      <c r="BI1005" s="80"/>
      <c r="BJ1005" s="80"/>
      <c r="BK1005" s="80"/>
      <c r="BL1005" s="80"/>
      <c r="BM1005" s="80"/>
      <c r="BN1005" s="80"/>
      <c r="BO1005" s="80"/>
      <c r="BP1005" s="80"/>
      <c r="BQ1005" s="80"/>
      <c r="BR1005" s="80"/>
      <c r="BS1005" s="80"/>
      <c r="BT1005" s="80"/>
      <c r="BU1005" s="80"/>
      <c r="BV1005" s="80"/>
      <c r="BW1005" s="80"/>
      <c r="BX1005" s="80"/>
      <c r="BY1005" s="80"/>
      <c r="BZ1005" s="80"/>
      <c r="CA1005" s="80"/>
    </row>
    <row r="1006" spans="23:79" ht="12.75">
      <c r="W1006" s="80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0"/>
      <c r="AK1006" s="80"/>
      <c r="AL1006" s="80"/>
      <c r="AM1006" s="80"/>
      <c r="AN1006" s="80"/>
      <c r="AO1006" s="80"/>
      <c r="AP1006" s="80"/>
      <c r="AQ1006" s="80"/>
      <c r="AR1006" s="80"/>
      <c r="AS1006" s="80"/>
      <c r="AT1006" s="80"/>
      <c r="AU1006" s="80"/>
      <c r="AV1006" s="80"/>
      <c r="AW1006" s="80"/>
      <c r="AX1006" s="80"/>
      <c r="AY1006" s="80"/>
      <c r="AZ1006" s="80"/>
      <c r="BA1006" s="80"/>
      <c r="BB1006" s="80"/>
      <c r="BC1006" s="80"/>
      <c r="BD1006" s="80"/>
      <c r="BE1006" s="80"/>
      <c r="BF1006" s="80"/>
      <c r="BG1006" s="80"/>
      <c r="BH1006" s="80"/>
      <c r="BI1006" s="80"/>
      <c r="BJ1006" s="80"/>
      <c r="BK1006" s="80"/>
      <c r="BL1006" s="80"/>
      <c r="BM1006" s="80"/>
      <c r="BN1006" s="80"/>
      <c r="BO1006" s="80"/>
      <c r="BP1006" s="80"/>
      <c r="BQ1006" s="80"/>
      <c r="BR1006" s="80"/>
      <c r="BS1006" s="80"/>
      <c r="BT1006" s="80"/>
      <c r="BU1006" s="80"/>
      <c r="BV1006" s="80"/>
      <c r="BW1006" s="80"/>
      <c r="BX1006" s="80"/>
      <c r="BY1006" s="80"/>
      <c r="BZ1006" s="80"/>
      <c r="CA1006" s="80"/>
    </row>
    <row r="1007" spans="23:79" ht="12.75">
      <c r="W1007" s="80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Q1007" s="80"/>
      <c r="AR1007" s="80"/>
      <c r="AS1007" s="80"/>
      <c r="AT1007" s="80"/>
      <c r="AU1007" s="80"/>
      <c r="AV1007" s="80"/>
      <c r="AW1007" s="80"/>
      <c r="AX1007" s="80"/>
      <c r="AY1007" s="80"/>
      <c r="AZ1007" s="80"/>
      <c r="BA1007" s="80"/>
      <c r="BB1007" s="80"/>
      <c r="BC1007" s="80"/>
      <c r="BD1007" s="80"/>
      <c r="BE1007" s="80"/>
      <c r="BF1007" s="80"/>
      <c r="BG1007" s="80"/>
      <c r="BH1007" s="80"/>
      <c r="BI1007" s="80"/>
      <c r="BJ1007" s="80"/>
      <c r="BK1007" s="80"/>
      <c r="BL1007" s="80"/>
      <c r="BM1007" s="80"/>
      <c r="BN1007" s="80"/>
      <c r="BO1007" s="80"/>
      <c r="BP1007" s="80"/>
      <c r="BQ1007" s="80"/>
      <c r="BR1007" s="80"/>
      <c r="BS1007" s="80"/>
      <c r="BT1007" s="80"/>
      <c r="BU1007" s="80"/>
      <c r="BV1007" s="80"/>
      <c r="BW1007" s="80"/>
      <c r="BX1007" s="80"/>
      <c r="BY1007" s="80"/>
      <c r="BZ1007" s="80"/>
      <c r="CA1007" s="80"/>
    </row>
    <row r="1008" spans="23:79" ht="12.75">
      <c r="W1008" s="80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0"/>
      <c r="AK1008" s="80"/>
      <c r="AL1008" s="80"/>
      <c r="AM1008" s="80"/>
      <c r="AN1008" s="80"/>
      <c r="AO1008" s="80"/>
      <c r="AP1008" s="80"/>
      <c r="AQ1008" s="80"/>
      <c r="AR1008" s="80"/>
      <c r="AS1008" s="80"/>
      <c r="AT1008" s="80"/>
      <c r="AU1008" s="80"/>
      <c r="AV1008" s="80"/>
      <c r="AW1008" s="80"/>
      <c r="AX1008" s="80"/>
      <c r="AY1008" s="80"/>
      <c r="AZ1008" s="80"/>
      <c r="BA1008" s="80"/>
      <c r="BB1008" s="80"/>
      <c r="BC1008" s="80"/>
      <c r="BD1008" s="80"/>
      <c r="BE1008" s="80"/>
      <c r="BF1008" s="80"/>
      <c r="BG1008" s="80"/>
      <c r="BH1008" s="80"/>
      <c r="BI1008" s="80"/>
      <c r="BJ1008" s="80"/>
      <c r="BK1008" s="80"/>
      <c r="BL1008" s="80"/>
      <c r="BM1008" s="80"/>
      <c r="BN1008" s="80"/>
      <c r="BO1008" s="80"/>
      <c r="BP1008" s="80"/>
      <c r="BQ1008" s="80"/>
      <c r="BR1008" s="80"/>
      <c r="BS1008" s="80"/>
      <c r="BT1008" s="80"/>
      <c r="BU1008" s="80"/>
      <c r="BV1008" s="80"/>
      <c r="BW1008" s="80"/>
      <c r="BX1008" s="80"/>
      <c r="BY1008" s="80"/>
      <c r="BZ1008" s="80"/>
      <c r="CA1008" s="80"/>
    </row>
    <row r="1009" spans="23:79" ht="12.75">
      <c r="W1009" s="80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0"/>
      <c r="AK1009" s="80"/>
      <c r="AL1009" s="80"/>
      <c r="AM1009" s="80"/>
      <c r="AN1009" s="80"/>
      <c r="AO1009" s="80"/>
      <c r="AP1009" s="80"/>
      <c r="AQ1009" s="80"/>
      <c r="AR1009" s="80"/>
      <c r="AS1009" s="80"/>
      <c r="AT1009" s="80"/>
      <c r="AU1009" s="80"/>
      <c r="AV1009" s="80"/>
      <c r="AW1009" s="80"/>
      <c r="AX1009" s="80"/>
      <c r="AY1009" s="80"/>
      <c r="AZ1009" s="80"/>
      <c r="BA1009" s="80"/>
      <c r="BB1009" s="80"/>
      <c r="BC1009" s="80"/>
      <c r="BD1009" s="80"/>
      <c r="BE1009" s="80"/>
      <c r="BF1009" s="80"/>
      <c r="BG1009" s="80"/>
      <c r="BH1009" s="80"/>
      <c r="BI1009" s="80"/>
      <c r="BJ1009" s="80"/>
      <c r="BK1009" s="80"/>
      <c r="BL1009" s="80"/>
      <c r="BM1009" s="80"/>
      <c r="BN1009" s="80"/>
      <c r="BO1009" s="80"/>
      <c r="BP1009" s="80"/>
      <c r="BQ1009" s="80"/>
      <c r="BR1009" s="80"/>
      <c r="BS1009" s="80"/>
      <c r="BT1009" s="80"/>
      <c r="BU1009" s="80"/>
      <c r="BV1009" s="80"/>
      <c r="BW1009" s="80"/>
      <c r="BX1009" s="80"/>
      <c r="BY1009" s="80"/>
      <c r="BZ1009" s="80"/>
      <c r="CA1009" s="80"/>
    </row>
    <row r="1010" spans="23:79" ht="12.75">
      <c r="W1010" s="80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0"/>
      <c r="AK1010" s="80"/>
      <c r="AL1010" s="80"/>
      <c r="AM1010" s="80"/>
      <c r="AN1010" s="80"/>
      <c r="AO1010" s="80"/>
      <c r="AP1010" s="80"/>
      <c r="AQ1010" s="80"/>
      <c r="AR1010" s="80"/>
      <c r="AS1010" s="80"/>
      <c r="AT1010" s="80"/>
      <c r="AU1010" s="80"/>
      <c r="AV1010" s="80"/>
      <c r="AW1010" s="80"/>
      <c r="AX1010" s="80"/>
      <c r="AY1010" s="80"/>
      <c r="AZ1010" s="80"/>
      <c r="BA1010" s="80"/>
      <c r="BB1010" s="80"/>
      <c r="BC1010" s="80"/>
      <c r="BD1010" s="80"/>
      <c r="BE1010" s="80"/>
      <c r="BF1010" s="80"/>
      <c r="BG1010" s="80"/>
      <c r="BH1010" s="80"/>
      <c r="BI1010" s="80"/>
      <c r="BJ1010" s="80"/>
      <c r="BK1010" s="80"/>
      <c r="BL1010" s="80"/>
      <c r="BM1010" s="80"/>
      <c r="BN1010" s="80"/>
      <c r="BO1010" s="80"/>
      <c r="BP1010" s="80"/>
      <c r="BQ1010" s="80"/>
      <c r="BR1010" s="80"/>
      <c r="BS1010" s="80"/>
      <c r="BT1010" s="80"/>
      <c r="BU1010" s="80"/>
      <c r="BV1010" s="80"/>
      <c r="BW1010" s="80"/>
      <c r="BX1010" s="80"/>
      <c r="BY1010" s="80"/>
      <c r="BZ1010" s="80"/>
      <c r="CA1010" s="80"/>
    </row>
    <row r="1011" spans="23:79" ht="12.75">
      <c r="W1011" s="80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0"/>
      <c r="AK1011" s="80"/>
      <c r="AL1011" s="80"/>
      <c r="AM1011" s="80"/>
      <c r="AN1011" s="80"/>
      <c r="AO1011" s="80"/>
      <c r="AP1011" s="80"/>
      <c r="AQ1011" s="80"/>
      <c r="AR1011" s="80"/>
      <c r="AS1011" s="80"/>
      <c r="AT1011" s="80"/>
      <c r="AU1011" s="80"/>
      <c r="AV1011" s="80"/>
      <c r="AW1011" s="80"/>
      <c r="AX1011" s="80"/>
      <c r="AY1011" s="80"/>
      <c r="AZ1011" s="80"/>
      <c r="BA1011" s="80"/>
      <c r="BB1011" s="80"/>
      <c r="BC1011" s="80"/>
      <c r="BD1011" s="80"/>
      <c r="BE1011" s="80"/>
      <c r="BF1011" s="80"/>
      <c r="BG1011" s="80"/>
      <c r="BH1011" s="80"/>
      <c r="BI1011" s="80"/>
      <c r="BJ1011" s="80"/>
      <c r="BK1011" s="80"/>
      <c r="BL1011" s="80"/>
      <c r="BM1011" s="80"/>
      <c r="BN1011" s="80"/>
      <c r="BO1011" s="80"/>
      <c r="BP1011" s="80"/>
      <c r="BQ1011" s="80"/>
      <c r="BR1011" s="80"/>
      <c r="BS1011" s="80"/>
      <c r="BT1011" s="80"/>
      <c r="BU1011" s="80"/>
      <c r="BV1011" s="80"/>
      <c r="BW1011" s="80"/>
      <c r="BX1011" s="80"/>
      <c r="BY1011" s="80"/>
      <c r="BZ1011" s="80"/>
      <c r="CA1011" s="80"/>
    </row>
    <row r="1012" spans="23:79" ht="12.75">
      <c r="W1012" s="80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0"/>
      <c r="AK1012" s="80"/>
      <c r="AL1012" s="80"/>
      <c r="AM1012" s="80"/>
      <c r="AN1012" s="80"/>
      <c r="AO1012" s="80"/>
      <c r="AP1012" s="80"/>
      <c r="AQ1012" s="80"/>
      <c r="AR1012" s="80"/>
      <c r="AS1012" s="80"/>
      <c r="AT1012" s="80"/>
      <c r="AU1012" s="80"/>
      <c r="AV1012" s="80"/>
      <c r="AW1012" s="80"/>
      <c r="AX1012" s="80"/>
      <c r="AY1012" s="80"/>
      <c r="AZ1012" s="80"/>
      <c r="BA1012" s="80"/>
      <c r="BB1012" s="80"/>
      <c r="BC1012" s="80"/>
      <c r="BD1012" s="80"/>
      <c r="BE1012" s="80"/>
      <c r="BF1012" s="80"/>
      <c r="BG1012" s="80"/>
      <c r="BH1012" s="80"/>
      <c r="BI1012" s="80"/>
      <c r="BJ1012" s="80"/>
      <c r="BK1012" s="80"/>
      <c r="BL1012" s="80"/>
      <c r="BM1012" s="80"/>
      <c r="BN1012" s="80"/>
      <c r="BO1012" s="80"/>
      <c r="BP1012" s="80"/>
      <c r="BQ1012" s="80"/>
      <c r="BR1012" s="80"/>
      <c r="BS1012" s="80"/>
      <c r="BT1012" s="80"/>
      <c r="BU1012" s="80"/>
      <c r="BV1012" s="80"/>
      <c r="BW1012" s="80"/>
      <c r="BX1012" s="80"/>
      <c r="BY1012" s="80"/>
      <c r="BZ1012" s="80"/>
      <c r="CA1012" s="80"/>
    </row>
    <row r="1013" spans="23:79" ht="12.75">
      <c r="W1013" s="80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0"/>
      <c r="AK1013" s="80"/>
      <c r="AL1013" s="80"/>
      <c r="AM1013" s="80"/>
      <c r="AN1013" s="80"/>
      <c r="AO1013" s="80"/>
      <c r="AP1013" s="80"/>
      <c r="AQ1013" s="80"/>
      <c r="AR1013" s="80"/>
      <c r="AS1013" s="80"/>
      <c r="AT1013" s="80"/>
      <c r="AU1013" s="80"/>
      <c r="AV1013" s="80"/>
      <c r="AW1013" s="80"/>
      <c r="AX1013" s="80"/>
      <c r="AY1013" s="80"/>
      <c r="AZ1013" s="80"/>
      <c r="BA1013" s="80"/>
      <c r="BB1013" s="80"/>
      <c r="BC1013" s="80"/>
      <c r="BD1013" s="80"/>
      <c r="BE1013" s="80"/>
      <c r="BF1013" s="80"/>
      <c r="BG1013" s="80"/>
      <c r="BH1013" s="80"/>
      <c r="BI1013" s="80"/>
      <c r="BJ1013" s="80"/>
      <c r="BK1013" s="80"/>
      <c r="BL1013" s="80"/>
      <c r="BM1013" s="80"/>
      <c r="BN1013" s="80"/>
      <c r="BO1013" s="80"/>
      <c r="BP1013" s="80"/>
      <c r="BQ1013" s="80"/>
      <c r="BR1013" s="80"/>
      <c r="BS1013" s="80"/>
      <c r="BT1013" s="80"/>
      <c r="BU1013" s="80"/>
      <c r="BV1013" s="80"/>
      <c r="BW1013" s="80"/>
      <c r="BX1013" s="80"/>
      <c r="BY1013" s="80"/>
      <c r="BZ1013" s="80"/>
      <c r="CA1013" s="80"/>
    </row>
    <row r="1014" spans="23:79" ht="12.75">
      <c r="W1014" s="80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0"/>
      <c r="AK1014" s="80"/>
      <c r="AL1014" s="80"/>
      <c r="AM1014" s="80"/>
      <c r="AN1014" s="80"/>
      <c r="AO1014" s="80"/>
      <c r="AP1014" s="80"/>
      <c r="AQ1014" s="80"/>
      <c r="AR1014" s="80"/>
      <c r="AS1014" s="80"/>
      <c r="AT1014" s="80"/>
      <c r="AU1014" s="80"/>
      <c r="AV1014" s="80"/>
      <c r="AW1014" s="80"/>
      <c r="AX1014" s="80"/>
      <c r="AY1014" s="80"/>
      <c r="AZ1014" s="80"/>
      <c r="BA1014" s="80"/>
      <c r="BB1014" s="80"/>
      <c r="BC1014" s="80"/>
      <c r="BD1014" s="80"/>
      <c r="BE1014" s="80"/>
      <c r="BF1014" s="80"/>
      <c r="BG1014" s="80"/>
      <c r="BH1014" s="80"/>
      <c r="BI1014" s="80"/>
      <c r="BJ1014" s="80"/>
      <c r="BK1014" s="80"/>
      <c r="BL1014" s="80"/>
      <c r="BM1014" s="80"/>
      <c r="BN1014" s="80"/>
      <c r="BO1014" s="80"/>
      <c r="BP1014" s="80"/>
      <c r="BQ1014" s="80"/>
      <c r="BR1014" s="80"/>
      <c r="BS1014" s="80"/>
      <c r="BT1014" s="80"/>
      <c r="BU1014" s="80"/>
      <c r="BV1014" s="80"/>
      <c r="BW1014" s="80"/>
      <c r="BX1014" s="80"/>
      <c r="BY1014" s="80"/>
      <c r="BZ1014" s="80"/>
      <c r="CA1014" s="80"/>
    </row>
    <row r="1015" spans="23:79" ht="12.75">
      <c r="W1015" s="80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  <c r="AI1015" s="80"/>
      <c r="AJ1015" s="80"/>
      <c r="AK1015" s="80"/>
      <c r="AL1015" s="80"/>
      <c r="AM1015" s="80"/>
      <c r="AN1015" s="80"/>
      <c r="AO1015" s="80"/>
      <c r="AP1015" s="80"/>
      <c r="AQ1015" s="80"/>
      <c r="AR1015" s="80"/>
      <c r="AS1015" s="80"/>
      <c r="AT1015" s="80"/>
      <c r="AU1015" s="80"/>
      <c r="AV1015" s="80"/>
      <c r="AW1015" s="80"/>
      <c r="AX1015" s="80"/>
      <c r="AY1015" s="80"/>
      <c r="AZ1015" s="80"/>
      <c r="BA1015" s="80"/>
      <c r="BB1015" s="80"/>
      <c r="BC1015" s="80"/>
      <c r="BD1015" s="80"/>
      <c r="BE1015" s="80"/>
      <c r="BF1015" s="80"/>
      <c r="BG1015" s="80"/>
      <c r="BH1015" s="80"/>
      <c r="BI1015" s="80"/>
      <c r="BJ1015" s="80"/>
      <c r="BK1015" s="80"/>
      <c r="BL1015" s="80"/>
      <c r="BM1015" s="80"/>
      <c r="BN1015" s="80"/>
      <c r="BO1015" s="80"/>
      <c r="BP1015" s="80"/>
      <c r="BQ1015" s="80"/>
      <c r="BR1015" s="80"/>
      <c r="BS1015" s="80"/>
      <c r="BT1015" s="80"/>
      <c r="BU1015" s="80"/>
      <c r="BV1015" s="80"/>
      <c r="BW1015" s="80"/>
      <c r="BX1015" s="80"/>
      <c r="BY1015" s="80"/>
      <c r="BZ1015" s="80"/>
      <c r="CA1015" s="80"/>
    </row>
    <row r="1016" spans="23:79" ht="12.75">
      <c r="W1016" s="80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  <c r="AI1016" s="80"/>
      <c r="AJ1016" s="80"/>
      <c r="AK1016" s="80"/>
      <c r="AL1016" s="80"/>
      <c r="AM1016" s="80"/>
      <c r="AN1016" s="80"/>
      <c r="AO1016" s="80"/>
      <c r="AP1016" s="80"/>
      <c r="AQ1016" s="80"/>
      <c r="AR1016" s="80"/>
      <c r="AS1016" s="80"/>
      <c r="AT1016" s="80"/>
      <c r="AU1016" s="80"/>
      <c r="AV1016" s="80"/>
      <c r="AW1016" s="80"/>
      <c r="AX1016" s="80"/>
      <c r="AY1016" s="80"/>
      <c r="AZ1016" s="80"/>
      <c r="BA1016" s="80"/>
      <c r="BB1016" s="80"/>
      <c r="BC1016" s="80"/>
      <c r="BD1016" s="80"/>
      <c r="BE1016" s="80"/>
      <c r="BF1016" s="80"/>
      <c r="BG1016" s="80"/>
      <c r="BH1016" s="80"/>
      <c r="BI1016" s="80"/>
      <c r="BJ1016" s="80"/>
      <c r="BK1016" s="80"/>
      <c r="BL1016" s="80"/>
      <c r="BM1016" s="80"/>
      <c r="BN1016" s="80"/>
      <c r="BO1016" s="80"/>
      <c r="BP1016" s="80"/>
      <c r="BQ1016" s="80"/>
      <c r="BR1016" s="80"/>
      <c r="BS1016" s="80"/>
      <c r="BT1016" s="80"/>
      <c r="BU1016" s="80"/>
      <c r="BV1016" s="80"/>
      <c r="BW1016" s="80"/>
      <c r="BX1016" s="80"/>
      <c r="BY1016" s="80"/>
      <c r="BZ1016" s="80"/>
      <c r="CA1016" s="80"/>
    </row>
    <row r="1017" spans="23:79" ht="12.75">
      <c r="W1017" s="80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  <c r="AI1017" s="80"/>
      <c r="AJ1017" s="80"/>
      <c r="AK1017" s="80"/>
      <c r="AL1017" s="80"/>
      <c r="AM1017" s="80"/>
      <c r="AN1017" s="80"/>
      <c r="AO1017" s="80"/>
      <c r="AP1017" s="80"/>
      <c r="AQ1017" s="80"/>
      <c r="AR1017" s="80"/>
      <c r="AS1017" s="80"/>
      <c r="AT1017" s="80"/>
      <c r="AU1017" s="80"/>
      <c r="AV1017" s="80"/>
      <c r="AW1017" s="80"/>
      <c r="AX1017" s="80"/>
      <c r="AY1017" s="80"/>
      <c r="AZ1017" s="80"/>
      <c r="BA1017" s="80"/>
      <c r="BB1017" s="80"/>
      <c r="BC1017" s="80"/>
      <c r="BD1017" s="80"/>
      <c r="BE1017" s="80"/>
      <c r="BF1017" s="80"/>
      <c r="BG1017" s="80"/>
      <c r="BH1017" s="80"/>
      <c r="BI1017" s="80"/>
      <c r="BJ1017" s="80"/>
      <c r="BK1017" s="80"/>
      <c r="BL1017" s="80"/>
      <c r="BM1017" s="80"/>
      <c r="BN1017" s="80"/>
      <c r="BO1017" s="80"/>
      <c r="BP1017" s="80"/>
      <c r="BQ1017" s="80"/>
      <c r="BR1017" s="80"/>
      <c r="BS1017" s="80"/>
      <c r="BT1017" s="80"/>
      <c r="BU1017" s="80"/>
      <c r="BV1017" s="80"/>
      <c r="BW1017" s="80"/>
      <c r="BX1017" s="80"/>
      <c r="BY1017" s="80"/>
      <c r="BZ1017" s="80"/>
      <c r="CA1017" s="80"/>
    </row>
    <row r="1018" spans="23:79" ht="12.75">
      <c r="W1018" s="80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  <c r="AI1018" s="80"/>
      <c r="AJ1018" s="80"/>
      <c r="AK1018" s="80"/>
      <c r="AL1018" s="80"/>
      <c r="AM1018" s="80"/>
      <c r="AN1018" s="80"/>
      <c r="AO1018" s="80"/>
      <c r="AP1018" s="80"/>
      <c r="AQ1018" s="80"/>
      <c r="AR1018" s="80"/>
      <c r="AS1018" s="80"/>
      <c r="AT1018" s="80"/>
      <c r="AU1018" s="80"/>
      <c r="AV1018" s="80"/>
      <c r="AW1018" s="80"/>
      <c r="AX1018" s="80"/>
      <c r="AY1018" s="80"/>
      <c r="AZ1018" s="80"/>
      <c r="BA1018" s="80"/>
      <c r="BB1018" s="80"/>
      <c r="BC1018" s="80"/>
      <c r="BD1018" s="80"/>
      <c r="BE1018" s="80"/>
      <c r="BF1018" s="80"/>
      <c r="BG1018" s="80"/>
      <c r="BH1018" s="80"/>
      <c r="BI1018" s="80"/>
      <c r="BJ1018" s="80"/>
      <c r="BK1018" s="80"/>
      <c r="BL1018" s="80"/>
      <c r="BM1018" s="80"/>
      <c r="BN1018" s="80"/>
      <c r="BO1018" s="80"/>
      <c r="BP1018" s="80"/>
      <c r="BQ1018" s="80"/>
      <c r="BR1018" s="80"/>
      <c r="BS1018" s="80"/>
      <c r="BT1018" s="80"/>
      <c r="BU1018" s="80"/>
      <c r="BV1018" s="80"/>
      <c r="BW1018" s="80"/>
      <c r="BX1018" s="80"/>
      <c r="BY1018" s="80"/>
      <c r="BZ1018" s="80"/>
      <c r="CA1018" s="80"/>
    </row>
    <row r="1019" spans="23:79" ht="12.75">
      <c r="W1019" s="80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  <c r="AI1019" s="80"/>
      <c r="AJ1019" s="80"/>
      <c r="AK1019" s="80"/>
      <c r="AL1019" s="80"/>
      <c r="AM1019" s="80"/>
      <c r="AN1019" s="80"/>
      <c r="AO1019" s="80"/>
      <c r="AP1019" s="80"/>
      <c r="AQ1019" s="80"/>
      <c r="AR1019" s="80"/>
      <c r="AS1019" s="80"/>
      <c r="AT1019" s="80"/>
      <c r="AU1019" s="80"/>
      <c r="AV1019" s="80"/>
      <c r="AW1019" s="80"/>
      <c r="AX1019" s="80"/>
      <c r="AY1019" s="80"/>
      <c r="AZ1019" s="80"/>
      <c r="BA1019" s="80"/>
      <c r="BB1019" s="80"/>
      <c r="BC1019" s="80"/>
      <c r="BD1019" s="80"/>
      <c r="BE1019" s="80"/>
      <c r="BF1019" s="80"/>
      <c r="BG1019" s="80"/>
      <c r="BH1019" s="80"/>
      <c r="BI1019" s="80"/>
      <c r="BJ1019" s="80"/>
      <c r="BK1019" s="80"/>
      <c r="BL1019" s="80"/>
      <c r="BM1019" s="80"/>
      <c r="BN1019" s="80"/>
      <c r="BO1019" s="80"/>
      <c r="BP1019" s="80"/>
      <c r="BQ1019" s="80"/>
      <c r="BR1019" s="80"/>
      <c r="BS1019" s="80"/>
      <c r="BT1019" s="80"/>
      <c r="BU1019" s="80"/>
      <c r="BV1019" s="80"/>
      <c r="BW1019" s="80"/>
      <c r="BX1019" s="80"/>
      <c r="BY1019" s="80"/>
      <c r="BZ1019" s="80"/>
      <c r="CA1019" s="80"/>
    </row>
    <row r="1020" spans="23:79" ht="12.75">
      <c r="W1020" s="80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  <c r="AI1020" s="80"/>
      <c r="AJ1020" s="80"/>
      <c r="AK1020" s="80"/>
      <c r="AL1020" s="80"/>
      <c r="AM1020" s="80"/>
      <c r="AN1020" s="80"/>
      <c r="AO1020" s="80"/>
      <c r="AP1020" s="80"/>
      <c r="AQ1020" s="80"/>
      <c r="AR1020" s="80"/>
      <c r="AS1020" s="80"/>
      <c r="AT1020" s="80"/>
      <c r="AU1020" s="80"/>
      <c r="AV1020" s="80"/>
      <c r="AW1020" s="80"/>
      <c r="AX1020" s="80"/>
      <c r="AY1020" s="80"/>
      <c r="AZ1020" s="80"/>
      <c r="BA1020" s="80"/>
      <c r="BB1020" s="80"/>
      <c r="BC1020" s="80"/>
      <c r="BD1020" s="80"/>
      <c r="BE1020" s="80"/>
      <c r="BF1020" s="80"/>
      <c r="BG1020" s="80"/>
      <c r="BH1020" s="80"/>
      <c r="BI1020" s="80"/>
      <c r="BJ1020" s="80"/>
      <c r="BK1020" s="80"/>
      <c r="BL1020" s="80"/>
      <c r="BM1020" s="80"/>
      <c r="BN1020" s="80"/>
      <c r="BO1020" s="80"/>
      <c r="BP1020" s="80"/>
      <c r="BQ1020" s="80"/>
      <c r="BR1020" s="80"/>
      <c r="BS1020" s="80"/>
      <c r="BT1020" s="80"/>
      <c r="BU1020" s="80"/>
      <c r="BV1020" s="80"/>
      <c r="BW1020" s="80"/>
      <c r="BX1020" s="80"/>
      <c r="BY1020" s="80"/>
      <c r="BZ1020" s="80"/>
      <c r="CA1020" s="80"/>
    </row>
  </sheetData>
  <sheetProtection/>
  <mergeCells count="23">
    <mergeCell ref="AC13:AE13"/>
    <mergeCell ref="X6:Z6"/>
    <mergeCell ref="M7:O7"/>
    <mergeCell ref="P7:R7"/>
    <mergeCell ref="V7:W7"/>
    <mergeCell ref="X7:Z7"/>
    <mergeCell ref="M6:O6"/>
    <mergeCell ref="P6:R6"/>
    <mergeCell ref="V6:W6"/>
    <mergeCell ref="M10:O10"/>
    <mergeCell ref="A13:A14"/>
    <mergeCell ref="U13:V13"/>
    <mergeCell ref="T13:T14"/>
    <mergeCell ref="J13:N13"/>
    <mergeCell ref="A450:N450"/>
    <mergeCell ref="C89:I89"/>
    <mergeCell ref="C90:I90"/>
    <mergeCell ref="C91:I91"/>
    <mergeCell ref="C93:I93"/>
    <mergeCell ref="P10:R10"/>
    <mergeCell ref="S10:U10"/>
    <mergeCell ref="A11:U11"/>
    <mergeCell ref="AC11:AE11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buh2</cp:lastModifiedBy>
  <cp:lastPrinted>2019-03-18T04:39:12Z</cp:lastPrinted>
  <dcterms:created xsi:type="dcterms:W3CDTF">2007-10-08T10:10:55Z</dcterms:created>
  <dcterms:modified xsi:type="dcterms:W3CDTF">2019-03-18T05:29:03Z</dcterms:modified>
  <cp:category/>
  <cp:version/>
  <cp:contentType/>
  <cp:contentStatus/>
</cp:coreProperties>
</file>