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6" windowWidth="11352" windowHeight="7572"/>
  </bookViews>
  <sheets>
    <sheet name="Лист2" sheetId="25" r:id="rId1"/>
  </sheets>
  <calcPr calcId="145621"/>
</workbook>
</file>

<file path=xl/calcChain.xml><?xml version="1.0" encoding="utf-8"?>
<calcChain xmlns="http://schemas.openxmlformats.org/spreadsheetml/2006/main">
  <c r="H123" i="25" l="1"/>
  <c r="E36" i="25"/>
  <c r="F36" i="25"/>
  <c r="G36" i="25"/>
  <c r="E89" i="25" l="1"/>
  <c r="F89" i="25"/>
  <c r="G89" i="25"/>
  <c r="E88" i="25"/>
  <c r="F88" i="25"/>
  <c r="G88" i="25"/>
  <c r="H46" i="25"/>
  <c r="H47" i="25"/>
  <c r="H62" i="25"/>
  <c r="H61" i="25" s="1"/>
  <c r="H104" i="25"/>
  <c r="H103" i="25" s="1"/>
  <c r="H114" i="25"/>
  <c r="H113" i="25" s="1"/>
  <c r="H119" i="25"/>
  <c r="H118" i="25" s="1"/>
  <c r="H117" i="25" s="1"/>
  <c r="D118" i="25"/>
  <c r="D117" i="25" s="1"/>
  <c r="D134" i="25"/>
  <c r="D103" i="25"/>
  <c r="D115" i="25"/>
  <c r="D113" i="25"/>
  <c r="D46" i="25"/>
  <c r="D61" i="25"/>
  <c r="H27" i="25"/>
  <c r="H26" i="25" s="1"/>
  <c r="H25" i="25" s="1"/>
  <c r="H24" i="25"/>
  <c r="H23" i="25" s="1"/>
  <c r="H22" i="25" s="1"/>
  <c r="D26" i="25"/>
  <c r="D25" i="25" s="1"/>
  <c r="D23" i="25"/>
  <c r="D22" i="25" s="1"/>
  <c r="D126" i="25" l="1"/>
  <c r="I79" i="25" l="1"/>
  <c r="I139" i="25"/>
  <c r="J139" i="25"/>
  <c r="I137" i="25"/>
  <c r="J137" i="25"/>
  <c r="I135" i="25"/>
  <c r="J135" i="25"/>
  <c r="I130" i="25"/>
  <c r="J130" i="25"/>
  <c r="I128" i="25"/>
  <c r="J128" i="25"/>
  <c r="I126" i="25"/>
  <c r="J126" i="25"/>
  <c r="I124" i="25"/>
  <c r="J124" i="25"/>
  <c r="I122" i="25"/>
  <c r="J122" i="25"/>
  <c r="I111" i="25"/>
  <c r="J111" i="25"/>
  <c r="I107" i="25"/>
  <c r="I106" i="25" s="1"/>
  <c r="I105" i="25" s="1"/>
  <c r="J107" i="25"/>
  <c r="J106" i="25" s="1"/>
  <c r="J105" i="25" s="1"/>
  <c r="I101" i="25"/>
  <c r="I100" i="25" s="1"/>
  <c r="J101" i="25"/>
  <c r="J100" i="25" s="1"/>
  <c r="I97" i="25"/>
  <c r="J97" i="25"/>
  <c r="I98" i="25"/>
  <c r="J98" i="25"/>
  <c r="I95" i="25"/>
  <c r="J95" i="25"/>
  <c r="I93" i="25"/>
  <c r="J93" i="25"/>
  <c r="I91" i="25"/>
  <c r="J91" i="25"/>
  <c r="J90" i="25" s="1"/>
  <c r="I86" i="25"/>
  <c r="J86" i="25"/>
  <c r="I84" i="25"/>
  <c r="J84" i="25"/>
  <c r="J83" i="25" s="1"/>
  <c r="J82" i="25" s="1"/>
  <c r="J79" i="25"/>
  <c r="I77" i="25"/>
  <c r="J77" i="25"/>
  <c r="I76" i="25"/>
  <c r="I75" i="25" s="1"/>
  <c r="J73" i="25"/>
  <c r="J72" i="25" s="1"/>
  <c r="J71" i="25" s="1"/>
  <c r="I73" i="25"/>
  <c r="I72" i="25" s="1"/>
  <c r="I71" i="25" s="1"/>
  <c r="H74" i="25"/>
  <c r="H73" i="25" s="1"/>
  <c r="H72" i="25" s="1"/>
  <c r="H71" i="25" s="1"/>
  <c r="D73" i="25"/>
  <c r="D72" i="25" s="1"/>
  <c r="D71" i="25" s="1"/>
  <c r="I68" i="25"/>
  <c r="I69" i="25"/>
  <c r="J69" i="25"/>
  <c r="J68" i="25" s="1"/>
  <c r="J64" i="25"/>
  <c r="J63" i="25" s="1"/>
  <c r="I65" i="25"/>
  <c r="I64" i="25" s="1"/>
  <c r="I63" i="25" s="1"/>
  <c r="J65" i="25"/>
  <c r="J58" i="25"/>
  <c r="I59" i="25"/>
  <c r="I58" i="25" s="1"/>
  <c r="J59" i="25"/>
  <c r="J55" i="25"/>
  <c r="I56" i="25"/>
  <c r="I55" i="25" s="1"/>
  <c r="J56" i="25"/>
  <c r="I52" i="25"/>
  <c r="J52" i="25"/>
  <c r="J51" i="25" s="1"/>
  <c r="J48" i="25"/>
  <c r="I49" i="25"/>
  <c r="I48" i="25" s="1"/>
  <c r="J49" i="25"/>
  <c r="J43" i="25"/>
  <c r="I44" i="25"/>
  <c r="I43" i="25" s="1"/>
  <c r="J44" i="25"/>
  <c r="I40" i="25"/>
  <c r="J40" i="25"/>
  <c r="I38" i="25"/>
  <c r="J38" i="25"/>
  <c r="J37" i="25"/>
  <c r="J36" i="25" s="1"/>
  <c r="J35" i="25" s="1"/>
  <c r="I32" i="25"/>
  <c r="I33" i="25"/>
  <c r="J33" i="25"/>
  <c r="J32" i="25" s="1"/>
  <c r="I29" i="25"/>
  <c r="I30" i="25"/>
  <c r="J30" i="25"/>
  <c r="J29" i="25" s="1"/>
  <c r="J19" i="25"/>
  <c r="J18" i="25" s="1"/>
  <c r="I20" i="25"/>
  <c r="I19" i="25" s="1"/>
  <c r="I18" i="25" s="1"/>
  <c r="J20" i="25"/>
  <c r="J15" i="25"/>
  <c r="I16" i="25"/>
  <c r="I15" i="25" s="1"/>
  <c r="J16" i="25"/>
  <c r="I12" i="25"/>
  <c r="I13" i="25"/>
  <c r="J13" i="25"/>
  <c r="J12" i="25" s="1"/>
  <c r="J11" i="25" s="1"/>
  <c r="H85" i="25"/>
  <c r="H94" i="25"/>
  <c r="H92" i="25"/>
  <c r="H96" i="25"/>
  <c r="H95" i="25" s="1"/>
  <c r="D95" i="25"/>
  <c r="H140" i="25"/>
  <c r="H138" i="25"/>
  <c r="H132" i="25"/>
  <c r="H131" i="25"/>
  <c r="H129" i="25"/>
  <c r="H127" i="25"/>
  <c r="H126" i="25" s="1"/>
  <c r="H125" i="25"/>
  <c r="H124" i="25" s="1"/>
  <c r="D124" i="25"/>
  <c r="H99" i="25"/>
  <c r="H78" i="25"/>
  <c r="H81" i="25"/>
  <c r="H66" i="25"/>
  <c r="H60" i="25"/>
  <c r="H57" i="25"/>
  <c r="D55" i="25"/>
  <c r="D56" i="25"/>
  <c r="H54" i="25"/>
  <c r="I54" i="25" s="1"/>
  <c r="I51" i="25" s="1"/>
  <c r="D51" i="25"/>
  <c r="H50" i="25"/>
  <c r="D49" i="25"/>
  <c r="D48" i="25" s="1"/>
  <c r="H42" i="25"/>
  <c r="H41" i="25"/>
  <c r="H34" i="25"/>
  <c r="H31" i="25"/>
  <c r="D29" i="25"/>
  <c r="D30" i="25"/>
  <c r="H21" i="25"/>
  <c r="H17" i="25"/>
  <c r="H14" i="25"/>
  <c r="D20" i="25"/>
  <c r="D19" i="25" s="1"/>
  <c r="D18" i="25" s="1"/>
  <c r="D15" i="25"/>
  <c r="D16" i="25"/>
  <c r="D13" i="25"/>
  <c r="D12" i="25" s="1"/>
  <c r="D11" i="25" s="1"/>
  <c r="I67" i="25" l="1"/>
  <c r="J67" i="25"/>
  <c r="I11" i="25"/>
  <c r="J89" i="25"/>
  <c r="J88" i="25" s="1"/>
  <c r="I83" i="25"/>
  <c r="I82" i="25" s="1"/>
  <c r="J134" i="25"/>
  <c r="J133" i="25" s="1"/>
  <c r="I134" i="25"/>
  <c r="I133" i="25" s="1"/>
  <c r="J121" i="25"/>
  <c r="J120" i="25" s="1"/>
  <c r="I121" i="25"/>
  <c r="I120" i="25" s="1"/>
  <c r="I89" i="25"/>
  <c r="I88" i="25" s="1"/>
  <c r="I90" i="25"/>
  <c r="J76" i="25"/>
  <c r="J75" i="25" s="1"/>
  <c r="J28" i="25"/>
  <c r="I37" i="25"/>
  <c r="I36" i="25" s="1"/>
  <c r="I35" i="25" s="1"/>
  <c r="I28" i="25" s="1"/>
  <c r="H112" i="25"/>
  <c r="H116" i="25" l="1"/>
  <c r="H93" i="25"/>
  <c r="D33" i="25"/>
  <c r="D32" i="25" s="1"/>
  <c r="J110" i="25" l="1"/>
  <c r="J109" i="25" s="1"/>
  <c r="J141" i="25" s="1"/>
  <c r="J143" i="25" s="1"/>
  <c r="H115" i="25"/>
  <c r="D135" i="25"/>
  <c r="D122" i="25"/>
  <c r="D91" i="25"/>
  <c r="D90" i="25" s="1"/>
  <c r="D93" i="25"/>
  <c r="D65" i="25"/>
  <c r="D64" i="25" s="1"/>
  <c r="D63" i="25" s="1"/>
  <c r="D59" i="25"/>
  <c r="D58" i="25" s="1"/>
  <c r="H136" i="25"/>
  <c r="H108" i="25"/>
  <c r="H102" i="25"/>
  <c r="H87" i="25"/>
  <c r="H80" i="25"/>
  <c r="D44" i="25"/>
  <c r="D43" i="25" s="1"/>
  <c r="H45" i="25"/>
  <c r="H39" i="25"/>
  <c r="F141" i="25"/>
  <c r="D139" i="25"/>
  <c r="D137" i="25"/>
  <c r="D128" i="25"/>
  <c r="D130" i="25"/>
  <c r="D111" i="25"/>
  <c r="D110" i="25" s="1"/>
  <c r="D109" i="25" s="1"/>
  <c r="D107" i="25"/>
  <c r="D106" i="25" s="1"/>
  <c r="D105" i="25" s="1"/>
  <c r="D101" i="25"/>
  <c r="D100" i="25" s="1"/>
  <c r="D98" i="25"/>
  <c r="D97" i="25" s="1"/>
  <c r="D86" i="25"/>
  <c r="D84" i="25"/>
  <c r="D77" i="25"/>
  <c r="D76" i="25"/>
  <c r="D75" i="25" s="1"/>
  <c r="D79" i="25"/>
  <c r="D40" i="25"/>
  <c r="D38" i="25"/>
  <c r="D37" i="25" s="1"/>
  <c r="I110" i="25" l="1"/>
  <c r="I109" i="25" s="1"/>
  <c r="I141" i="25" s="1"/>
  <c r="I143" i="25" s="1"/>
  <c r="D89" i="25"/>
  <c r="D88" i="25" s="1"/>
  <c r="D83" i="25"/>
  <c r="D82" i="25" s="1"/>
  <c r="D133" i="25"/>
  <c r="D121" i="25"/>
  <c r="D120" i="25" s="1"/>
  <c r="D36" i="25"/>
  <c r="E141" i="25"/>
  <c r="G141" i="25"/>
  <c r="H139" i="25"/>
  <c r="H137" i="25"/>
  <c r="H135" i="25"/>
  <c r="H130" i="25"/>
  <c r="H128" i="25"/>
  <c r="H122" i="25"/>
  <c r="H111" i="25"/>
  <c r="H110" i="25" s="1"/>
  <c r="H109" i="25" s="1"/>
  <c r="H107" i="25"/>
  <c r="H106" i="25" s="1"/>
  <c r="H105" i="25" s="1"/>
  <c r="H101" i="25"/>
  <c r="H100" i="25" s="1"/>
  <c r="H89" i="25" s="1"/>
  <c r="H88" i="25" s="1"/>
  <c r="H98" i="25"/>
  <c r="H97" i="25" s="1"/>
  <c r="H91" i="25"/>
  <c r="H86" i="25"/>
  <c r="H84" i="25"/>
  <c r="H79" i="25"/>
  <c r="H77" i="25"/>
  <c r="H69" i="25"/>
  <c r="H68" i="25" s="1"/>
  <c r="H67" i="25" s="1"/>
  <c r="H65" i="25"/>
  <c r="H64" i="25" s="1"/>
  <c r="H63" i="25" s="1"/>
  <c r="H59" i="25"/>
  <c r="H58" i="25" s="1"/>
  <c r="H56" i="25"/>
  <c r="H55" i="25" s="1"/>
  <c r="H52" i="25"/>
  <c r="H51" i="25" s="1"/>
  <c r="H49" i="25"/>
  <c r="H48" i="25" s="1"/>
  <c r="H44" i="25"/>
  <c r="H43" i="25" s="1"/>
  <c r="H40" i="25"/>
  <c r="H38" i="25"/>
  <c r="H33" i="25"/>
  <c r="H32" i="25" s="1"/>
  <c r="H30" i="25"/>
  <c r="H29" i="25" s="1"/>
  <c r="H20" i="25"/>
  <c r="H19" i="25" s="1"/>
  <c r="H18" i="25" s="1"/>
  <c r="H36" i="25" l="1"/>
  <c r="D35" i="25"/>
  <c r="D28" i="25" s="1"/>
  <c r="D141" i="25" s="1"/>
  <c r="H121" i="25"/>
  <c r="H120" i="25" s="1"/>
  <c r="H90" i="25"/>
  <c r="H76" i="25"/>
  <c r="H75" i="25" s="1"/>
  <c r="H83" i="25"/>
  <c r="H82" i="25" s="1"/>
  <c r="H37" i="25"/>
  <c r="H134" i="25"/>
  <c r="H133" i="25" s="1"/>
  <c r="H16" i="25"/>
  <c r="H15" i="25" s="1"/>
  <c r="H13" i="25"/>
  <c r="H12" i="25" s="1"/>
  <c r="H35" i="25" l="1"/>
  <c r="H28" i="25" s="1"/>
  <c r="H11" i="25"/>
  <c r="H141" i="25" l="1"/>
</calcChain>
</file>

<file path=xl/sharedStrings.xml><?xml version="1.0" encoding="utf-8"?>
<sst xmlns="http://schemas.openxmlformats.org/spreadsheetml/2006/main" count="271" uniqueCount="118">
  <si>
    <t>Наименование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</si>
  <si>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</si>
  <si>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</si>
  <si>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Иные межбюджетные трансферты</t>
  </si>
  <si>
    <t>Резервные средства</t>
  </si>
  <si>
    <t>Ведомственная целевая программа " Обеспечение реализации отдельных полномочий администрации с.п.Покур на 2014-2016годы"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</si>
  <si>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</si>
  <si>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</si>
  <si>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</si>
  <si>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</si>
  <si>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</si>
  <si>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</si>
  <si>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ВР</t>
  </si>
  <si>
    <t>ЦСР</t>
  </si>
  <si>
    <t>Муниципальная программа"Развитие транспортной системы сельского поселения Покур на 2014-2020 годы"</t>
  </si>
  <si>
    <t>Межбюджетные трансферты</t>
  </si>
  <si>
    <t>Социальное обеспечение и иные выплаты населению</t>
  </si>
  <si>
    <t>Муниципальная программа «Профилактика правонарушений в сфере общественного порядка в сельском поселении Покур на 2014-2020 годы»</t>
  </si>
  <si>
    <t>Примечание</t>
  </si>
  <si>
    <t>40.0.00.00000</t>
  </si>
  <si>
    <t xml:space="preserve"> 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2014-2020 гг" в рамках муниципальной программы "Профилактика правонарушений в сфере общественного порядка в Нижневартовском районе на 2014-2020 годы"  в рамках муниципальной программы  «Профилактика правонарушений в сфере общественного порядка в сельском поселении Покур на 2014-2020 годы»</t>
  </si>
  <si>
    <t>40.0.00.82300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</si>
  <si>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в рамках муниципальной  программы «Профилактика правонарушений в сфере общественного порядка в сельском поселении Покур на 2014-2020 годы»(бюджет поселения)</t>
  </si>
  <si>
    <t>40.0.00.S2300</t>
  </si>
  <si>
    <t>41.0.00.00000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</si>
  <si>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</si>
  <si>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>41.0.00.99990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</si>
  <si>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</si>
  <si>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</si>
  <si>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2016-2018 годы"</t>
  </si>
  <si>
    <t>50.0.00.02030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</si>
  <si>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2016 -2018годы"</t>
  </si>
  <si>
    <t>50.0.00.02400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</si>
  <si>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2016-2018 годы"</t>
  </si>
  <si>
    <t xml:space="preserve"> 50.0.00.02040</t>
  </si>
  <si>
    <t>Уплата налога на имущество организаций и земельного налога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</si>
  <si>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2016 -2018годы"</t>
  </si>
  <si>
    <t xml:space="preserve"> 50.0.00.99990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</si>
  <si>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</si>
  <si>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50.0.00.89240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</si>
  <si>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</si>
  <si>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</si>
  <si>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 xml:space="preserve">  50.0.00.D9300</t>
  </si>
  <si>
    <t>Пособия, компенсации и иные социальные выплаты гражданам, кроме публичных нормативных обязательств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</si>
  <si>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</si>
  <si>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51.0.00.00000</t>
  </si>
  <si>
    <t>Расходы на реализацию мероприятий ведомственной программы 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</si>
  <si>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51.0.00.99990</t>
  </si>
  <si>
    <t>Ведомственная программа «Организация бюджетного процесса в сельском поселения Покур на 2016-2018 годы"</t>
  </si>
  <si>
    <t>52.0.00.00000</t>
  </si>
  <si>
    <t>Резервный фонд в рамках ведомственной целевой программы «Организация бюджетного процесса в сельском поселения Покур на 2016-2018 годы"</t>
  </si>
  <si>
    <t xml:space="preserve">  52.0.00.20610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</si>
  <si>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2016-2018 годы"</t>
  </si>
  <si>
    <t>Расходы на обеспечение деятельности учреждения, в рамках ведомственной целевой программы "Осуществление материально-технического обеспечения деятельности органов местного самоуправления сельского поселения Покур на 2016-2018 годы"</t>
  </si>
  <si>
    <t xml:space="preserve"> 53.0.00.00590</t>
  </si>
  <si>
    <t>Ведомственная целевая программа "Мероприятия в области информационно-коммуникационных технологий и связи сельского поселения Покур на  2016 – 2018 годы"</t>
  </si>
  <si>
    <t>54.0.00.00000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</si>
  <si>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2016-2018 годы"</t>
  </si>
  <si>
    <t>54.0.00.20070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</si>
  <si>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</si>
  <si>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</si>
  <si>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55.0.00.00000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</si>
  <si>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  "Мероприятия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</si>
  <si>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55.0.00.89020</t>
  </si>
  <si>
    <r>
  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  </r>
    <r>
      <rPr>
        <b/>
        <sz val="10"/>
        <color indexed="8"/>
        <rFont val="Times New Roman"/>
        <family val="1"/>
        <charset val="204"/>
      </rPr>
      <t/>
    </r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</si>
  <si>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</si>
  <si>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</si>
  <si>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Ведомственная целевая программа "Энергосбережение и повышение энергетической эффективности на территории  сельского поселения Покур на 2016-2018 годы"</t>
  </si>
  <si>
    <t>56.0.00.00000</t>
  </si>
  <si>
    <t>Расходы на реализацию мероприятий в рамках ведомственной целевой программы "Энергосбережение и повышение энергетической эффективности на территории  сельского поселения Покур на 2016-2018 годы"</t>
  </si>
  <si>
    <t xml:space="preserve"> 56.0.00.20020</t>
  </si>
  <si>
    <t>Ведомственная целевая программа "Благоустройство и озеленение сельского поселения Покур на 2016-2018 годы"</t>
  </si>
  <si>
    <t>57.0.00.00000</t>
  </si>
  <si>
    <t>Расходы на реализацию мероприятий в рамках ведомственной программы  "Благоустройство и озеленение сельского поселения Покур на 2016-2018 годы"</t>
  </si>
  <si>
    <t xml:space="preserve"> 57.0.00.99990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</si>
  <si>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2016-2018 годы"</t>
  </si>
  <si>
    <t>58.0.00.00000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</si>
  <si>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2016-2018 годы"</t>
  </si>
  <si>
    <t xml:space="preserve"> 58.0.00.00590</t>
  </si>
  <si>
    <t>Ведомственная целевая программа "Развитие физической культуры и спорта в сельском поселении Покур на 2016-2018 годы"</t>
  </si>
  <si>
    <t xml:space="preserve"> 59.0.00.00000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</si>
  <si>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2016-2018 годы"</t>
  </si>
  <si>
    <t>59.0.00.00590</t>
  </si>
  <si>
    <t>Ведомственная целевая программа «Управление муниципальным имуществом на территории сельского поселения Покур на 2016-2018 годы"</t>
  </si>
  <si>
    <t>61.0.00.00000</t>
  </si>
  <si>
    <t>«Обеспечение страховой защиты имущества сельского поселения Покур» в рамках ведомственной целевой программы «Управление муниципальным имуществом на территории  сельского поселения Покур на 2016-2018 годы"  (бюджет поселения)</t>
  </si>
  <si>
    <t xml:space="preserve"> 61.0.00.99990</t>
  </si>
  <si>
    <t xml:space="preserve">Сумма изменений </t>
  </si>
  <si>
    <t>По уведомлению из вышестоящего бюджета</t>
  </si>
  <si>
    <t>50.0.00.51180</t>
  </si>
  <si>
    <t xml:space="preserve"> 53.0.00.00000</t>
  </si>
  <si>
    <t>Премии и гранты</t>
  </si>
  <si>
    <t>58.0.00.51480</t>
  </si>
  <si>
    <t>Таблица 2</t>
  </si>
  <si>
    <t>к пояснительной записке</t>
  </si>
  <si>
    <t>55.0.00.89090</t>
  </si>
  <si>
    <t>За счет поступления дополнительных доходов</t>
  </si>
  <si>
    <t>58.0.00.82440</t>
  </si>
  <si>
    <t>58.0.00.S2440</t>
  </si>
  <si>
    <t>55.0.00.89120</t>
  </si>
  <si>
    <t>2018 год</t>
  </si>
  <si>
    <t>2019 год</t>
  </si>
  <si>
    <t>Плановый период</t>
  </si>
  <si>
    <t>Сумма с учетом изменений 2017 года</t>
  </si>
  <si>
    <t>Изменения в решение Совета депутатов сельского поселения Покур от 26.12.2016  № 37 «О бюджете сельского поселения Покур на 2017 год и плановый период 2018 и 2019 годов»</t>
  </si>
  <si>
    <t>Сумма на 2017 год</t>
  </si>
  <si>
    <t>Другие общегосударственные вопросы</t>
  </si>
  <si>
    <t>Условно-утвержденные расходы</t>
  </si>
  <si>
    <t>52.0.00.99990</t>
  </si>
  <si>
    <t>41.0.00.82390</t>
  </si>
  <si>
    <t>41.0.00.S2390</t>
  </si>
  <si>
    <t>50.0.00.02040</t>
  </si>
  <si>
    <t>57.0.00.L5550</t>
  </si>
  <si>
    <t>57.0.00.R555F</t>
  </si>
  <si>
    <t>57.0.00.85060</t>
  </si>
  <si>
    <t>Исполнение судебных актов</t>
  </si>
  <si>
    <t>Иные межбюджетные трансферты на реализацию мероприяитий по содействию трудоустройство граждан</t>
  </si>
  <si>
    <t>За счет перемещения лимитов бюджетных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</si>
</sst>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00"/>
    <numFmt numFmtId="166" formatCode="0000000"/>
    <numFmt numFmtId="167" formatCode="#,##0.0;[Red]\-#,##0.0"/>
    <numFmt numFmtId="168" formatCode="#,##0.00_ ;[Red]\-#,##0.00\ 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90">
    <xf numFmtId="0" fontId="0" fillId="0" borderId="0" xfId="0"/>
    <xf numFmtId="166" fontId="8" fillId="0" borderId="1" xfId="2" applyNumberFormat="1" applyFont="1" applyFill="1" applyBorder="1" applyAlignment="1" applyProtection="1">
      <alignment horizontal="left"/>
      <protection hidden="1"/>
    </xf>
    <xf numFmtId="165" fontId="5" fillId="0" borderId="1" xfId="2" applyNumberFormat="1" applyFont="1" applyFill="1" applyBorder="1" applyAlignment="1" applyProtection="1">
      <alignment wrapText="1"/>
      <protection hidden="1"/>
    </xf>
    <xf numFmtId="0" fontId="5" fillId="0" borderId="1" xfId="5" applyNumberFormat="1" applyFont="1" applyFill="1" applyBorder="1" applyAlignment="1" applyProtection="1">
      <alignment horizontal="left" wrapText="1"/>
      <protection hidden="1"/>
    </xf>
    <xf numFmtId="2" fontId="5" fillId="0" borderId="1" xfId="5" applyNumberFormat="1" applyFont="1" applyFill="1" applyBorder="1" applyAlignment="1" applyProtection="1">
      <alignment horizontal="left" wrapText="1"/>
      <protection hidden="1"/>
    </xf>
    <xf numFmtId="0" fontId="7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5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5" applyNumberFormat="1" applyFont="1" applyFill="1" applyBorder="1" applyAlignment="1" applyProtection="1">
      <alignment horizontal="center"/>
      <protection hidden="1"/>
    </xf>
    <xf numFmtId="40" fontId="8" fillId="0" borderId="1" xfId="2" applyNumberFormat="1" applyFont="1" applyFill="1" applyBorder="1" applyAlignment="1" applyProtection="1">
      <protection hidden="1"/>
    </xf>
    <xf numFmtId="40" fontId="7" fillId="0" borderId="1" xfId="2" applyNumberFormat="1" applyFont="1" applyFill="1" applyBorder="1" applyAlignment="1" applyProtection="1">
      <protection hidden="1"/>
    </xf>
    <xf numFmtId="0" fontId="5" fillId="0" borderId="1" xfId="5" applyNumberFormat="1" applyFont="1" applyFill="1" applyBorder="1" applyAlignment="1" applyProtection="1">
      <alignment horizontal="left" vertical="top" wrapText="1"/>
      <protection hidden="1"/>
    </xf>
    <xf numFmtId="0" fontId="7" fillId="0" borderId="1" xfId="5" applyNumberFormat="1" applyFont="1" applyFill="1" applyBorder="1" applyAlignment="1" applyProtection="1">
      <alignment horizontal="center"/>
      <protection hidden="1"/>
    </xf>
    <xf numFmtId="0" fontId="8" fillId="0" borderId="1" xfId="5" applyNumberFormat="1" applyFont="1" applyFill="1" applyBorder="1" applyAlignment="1" applyProtection="1">
      <alignment horizontal="left"/>
      <protection hidden="1"/>
    </xf>
    <xf numFmtId="0" fontId="7" fillId="0" borderId="1" xfId="5" applyNumberFormat="1" applyFont="1" applyFill="1" applyBorder="1" applyAlignment="1" applyProtection="1">
      <alignment horizontal="left"/>
      <protection hidden="1"/>
    </xf>
    <xf numFmtId="165" fontId="8" fillId="0" borderId="1" xfId="2" applyNumberFormat="1" applyFont="1" applyFill="1" applyBorder="1" applyAlignment="1" applyProtection="1">
      <alignment horizontal="left"/>
      <protection hidden="1"/>
    </xf>
    <xf numFmtId="166" fontId="7" fillId="0" borderId="1" xfId="2" applyNumberFormat="1" applyFont="1" applyFill="1" applyBorder="1" applyAlignment="1" applyProtection="1">
      <alignment horizontal="left"/>
      <protection hidden="1"/>
    </xf>
    <xf numFmtId="165" fontId="7" fillId="0" borderId="1" xfId="2" applyNumberFormat="1" applyFont="1" applyFill="1" applyBorder="1" applyAlignment="1" applyProtection="1">
      <alignment horizontal="left"/>
      <protection hidden="1"/>
    </xf>
    <xf numFmtId="165" fontId="8" fillId="0" borderId="1" xfId="4" applyNumberFormat="1" applyFont="1" applyFill="1" applyBorder="1" applyAlignment="1" applyProtection="1">
      <alignment horizontal="left"/>
      <protection hidden="1"/>
    </xf>
    <xf numFmtId="165" fontId="7" fillId="0" borderId="1" xfId="4" applyNumberFormat="1" applyFont="1" applyFill="1" applyBorder="1" applyAlignment="1" applyProtection="1">
      <alignment horizontal="left"/>
      <protection hidden="1"/>
    </xf>
    <xf numFmtId="40" fontId="7" fillId="0" borderId="1" xfId="3" applyNumberFormat="1" applyFont="1" applyFill="1" applyBorder="1" applyAlignment="1" applyProtection="1">
      <protection hidden="1"/>
    </xf>
    <xf numFmtId="165" fontId="7" fillId="0" borderId="1" xfId="5" applyNumberFormat="1" applyFont="1" applyFill="1" applyBorder="1" applyAlignment="1" applyProtection="1">
      <alignment horizontal="left"/>
      <protection hidden="1"/>
    </xf>
    <xf numFmtId="40" fontId="8" fillId="0" borderId="1" xfId="5" applyNumberFormat="1" applyFont="1" applyFill="1" applyBorder="1" applyAlignment="1" applyProtection="1">
      <alignment horizontal="right"/>
      <protection hidden="1"/>
    </xf>
    <xf numFmtId="40" fontId="8" fillId="0" borderId="1" xfId="3" applyNumberFormat="1" applyFont="1" applyFill="1" applyBorder="1" applyAlignment="1" applyProtection="1">
      <protection hidden="1"/>
    </xf>
    <xf numFmtId="166" fontId="7" fillId="0" borderId="1" xfId="2" applyNumberFormat="1" applyFont="1" applyFill="1" applyBorder="1" applyAlignment="1" applyProtection="1">
      <protection hidden="1"/>
    </xf>
    <xf numFmtId="166" fontId="8" fillId="0" borderId="1" xfId="2" applyNumberFormat="1" applyFont="1" applyFill="1" applyBorder="1" applyAlignment="1" applyProtection="1">
      <alignment horizontal="center"/>
      <protection hidden="1"/>
    </xf>
    <xf numFmtId="0" fontId="3" fillId="0" borderId="1" xfId="5" applyNumberFormat="1" applyFont="1" applyFill="1" applyBorder="1" applyAlignment="1" applyProtection="1">
      <alignment horizontal="left" wrapText="1"/>
      <protection hidden="1"/>
    </xf>
    <xf numFmtId="166" fontId="8" fillId="0" borderId="1" xfId="5" applyNumberFormat="1" applyFont="1" applyFill="1" applyBorder="1" applyAlignment="1" applyProtection="1">
      <alignment horizontal="center"/>
      <protection hidden="1"/>
    </xf>
    <xf numFmtId="166" fontId="12" fillId="0" borderId="1" xfId="5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5" applyNumberFormat="1" applyFont="1" applyFill="1" applyBorder="1" applyAlignment="1" applyProtection="1">
      <alignment horizontal="left" vertical="center" wrapText="1"/>
      <protection hidden="1"/>
    </xf>
    <xf numFmtId="0" fontId="3" fillId="0" borderId="7" xfId="5" applyNumberFormat="1" applyFont="1" applyFill="1" applyBorder="1" applyAlignment="1" applyProtection="1">
      <alignment vertical="center"/>
      <protection hidden="1"/>
    </xf>
    <xf numFmtId="166" fontId="7" fillId="0" borderId="7" xfId="5" applyNumberFormat="1" applyFont="1" applyFill="1" applyBorder="1" applyAlignment="1" applyProtection="1">
      <protection hidden="1"/>
    </xf>
    <xf numFmtId="40" fontId="7" fillId="0" borderId="7" xfId="5" applyNumberFormat="1" applyFont="1" applyFill="1" applyBorder="1" applyAlignment="1" applyProtection="1">
      <protection hidden="1"/>
    </xf>
    <xf numFmtId="40" fontId="8" fillId="0" borderId="7" xfId="5" applyNumberFormat="1" applyFont="1" applyFill="1" applyBorder="1" applyAlignment="1" applyProtection="1">
      <alignment horizontal="right"/>
      <protection hidden="1"/>
    </xf>
    <xf numFmtId="165" fontId="7" fillId="0" borderId="1" xfId="5" applyNumberFormat="1" applyFont="1" applyFill="1" applyBorder="1" applyAlignment="1" applyProtection="1">
      <alignment horizontal="center"/>
      <protection hidden="1"/>
    </xf>
    <xf numFmtId="165" fontId="3" fillId="0" borderId="1" xfId="5" applyNumberFormat="1" applyFont="1" applyFill="1" applyBorder="1" applyAlignment="1" applyProtection="1">
      <alignment horizontal="left" wrapText="1"/>
      <protection hidden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5" fontId="3" fillId="0" borderId="1" xfId="2" applyNumberFormat="1" applyFont="1" applyFill="1" applyBorder="1" applyAlignment="1" applyProtection="1">
      <alignment horizontal="left" wrapText="1"/>
      <protection hidden="1"/>
    </xf>
    <xf numFmtId="165" fontId="5" fillId="0" borderId="1" xfId="2" applyNumberFormat="1" applyFont="1" applyFill="1" applyBorder="1" applyAlignment="1" applyProtection="1">
      <alignment horizontal="left" wrapText="1"/>
      <protection hidden="1"/>
    </xf>
    <xf numFmtId="167" fontId="5" fillId="0" borderId="1" xfId="5" applyNumberFormat="1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5" applyNumberFormat="1" applyFont="1" applyFill="1" applyBorder="1" applyAlignment="1" applyProtection="1">
      <alignment horizontal="left" wrapText="1"/>
      <protection hidden="1"/>
    </xf>
    <xf numFmtId="165" fontId="8" fillId="0" borderId="1" xfId="5" applyNumberFormat="1" applyFont="1" applyFill="1" applyBorder="1" applyAlignment="1" applyProtection="1">
      <alignment horizontal="left"/>
      <protection hidden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9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Border="1" applyAlignment="1"/>
    <xf numFmtId="0" fontId="3" fillId="0" borderId="1" xfId="0" applyFont="1" applyBorder="1"/>
    <xf numFmtId="0" fontId="3" fillId="0" borderId="0" xfId="0" applyFont="1"/>
    <xf numFmtId="0" fontId="8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64" fontId="5" fillId="0" borderId="1" xfId="0" applyNumberFormat="1" applyFont="1" applyBorder="1"/>
    <xf numFmtId="164" fontId="3" fillId="0" borderId="1" xfId="0" applyNumberFormat="1" applyFont="1" applyBorder="1"/>
    <xf numFmtId="164" fontId="14" fillId="0" borderId="1" xfId="0" applyNumberFormat="1" applyFont="1" applyBorder="1"/>
    <xf numFmtId="164" fontId="5" fillId="0" borderId="0" xfId="0" applyNumberFormat="1" applyFont="1"/>
    <xf numFmtId="164" fontId="3" fillId="0" borderId="1" xfId="0" applyNumberFormat="1" applyFont="1" applyFill="1" applyBorder="1"/>
    <xf numFmtId="0" fontId="5" fillId="0" borderId="0" xfId="0" applyFont="1" applyAlignment="1">
      <alignment horizontal="left"/>
    </xf>
    <xf numFmtId="168" fontId="3" fillId="0" borderId="0" xfId="0" applyNumberFormat="1" applyFont="1"/>
    <xf numFmtId="168" fontId="5" fillId="0" borderId="0" xfId="0" applyNumberFormat="1" applyFont="1"/>
    <xf numFmtId="43" fontId="5" fillId="0" borderId="0" xfId="0" applyNumberFormat="1" applyFont="1"/>
    <xf numFmtId="0" fontId="3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7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/>
    <xf numFmtId="0" fontId="7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6" fillId="0" borderId="5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wrapText="1"/>
    </xf>
    <xf numFmtId="40" fontId="8" fillId="0" borderId="1" xfId="4" applyNumberFormat="1" applyFont="1" applyFill="1" applyBorder="1" applyAlignment="1" applyProtection="1">
      <protection hidden="1"/>
    </xf>
    <xf numFmtId="40" fontId="7" fillId="0" borderId="1" xfId="4" applyNumberFormat="1" applyFont="1" applyFill="1" applyBorder="1" applyAlignment="1" applyProtection="1">
      <protection hidden="1"/>
    </xf>
  </cellXfs>
  <cellStyles count="7">
    <cellStyle name="Обычный" xfId="0" builtinId="0"/>
    <cellStyle name="Обычный 2" xfId="1"/>
    <cellStyle name="Обычный 2 2" xfId="5"/>
    <cellStyle name="Обычный_Tmp1" xfId="2"/>
    <cellStyle name="Обычный_Tmp2" xfId="3"/>
    <cellStyle name="Обычный_Tmp3" xfId="4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topLeftCell="B93" zoomScaleNormal="100" workbookViewId="0">
      <selection activeCell="G120" sqref="G120"/>
    </sheetView>
  </sheetViews>
  <sheetFormatPr defaultRowHeight="13.2" x14ac:dyDescent="0.25"/>
  <cols>
    <col min="1" max="1" width="51.21875" customWidth="1"/>
    <col min="2" max="2" width="14" customWidth="1"/>
    <col min="3" max="3" width="5.44140625" customWidth="1"/>
    <col min="4" max="4" width="15" customWidth="1"/>
    <col min="5" max="5" width="14.44140625" customWidth="1"/>
    <col min="6" max="6" width="14.33203125" customWidth="1"/>
    <col min="7" max="7" width="15.21875" customWidth="1"/>
    <col min="8" max="8" width="16.21875" customWidth="1"/>
    <col min="9" max="9" width="14.88671875" customWidth="1"/>
    <col min="10" max="10" width="15.109375" customWidth="1"/>
    <col min="11" max="11" width="8.44140625" customWidth="1"/>
    <col min="12" max="12" width="9.33203125" bestFit="1" customWidth="1"/>
    <col min="13" max="13" width="12.5546875" bestFit="1" customWidth="1"/>
  </cols>
  <sheetData>
    <row r="1" spans="1:11" x14ac:dyDescent="0.25">
      <c r="I1" s="62"/>
      <c r="J1" s="62" t="s">
        <v>93</v>
      </c>
    </row>
    <row r="2" spans="1:11" x14ac:dyDescent="0.25">
      <c r="I2" s="48"/>
      <c r="J2" s="48" t="s">
        <v>94</v>
      </c>
    </row>
    <row r="5" spans="1:11" ht="17.399999999999999" customHeight="1" x14ac:dyDescent="0.25">
      <c r="A5" s="70" t="s">
        <v>104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8" spans="1:11" s="48" customFormat="1" ht="13.2" customHeight="1" x14ac:dyDescent="0.35">
      <c r="A8" s="78" t="s">
        <v>0</v>
      </c>
      <c r="B8" s="80" t="s">
        <v>13</v>
      </c>
      <c r="C8" s="80" t="s">
        <v>12</v>
      </c>
      <c r="D8" s="80" t="s">
        <v>105</v>
      </c>
      <c r="E8" s="83" t="s">
        <v>87</v>
      </c>
      <c r="F8" s="84"/>
      <c r="G8" s="85"/>
      <c r="H8" s="71" t="s">
        <v>103</v>
      </c>
      <c r="I8" s="86" t="s">
        <v>102</v>
      </c>
      <c r="J8" s="87"/>
      <c r="K8" s="73" t="s">
        <v>18</v>
      </c>
    </row>
    <row r="9" spans="1:11" s="48" customFormat="1" ht="42" customHeight="1" x14ac:dyDescent="0.25">
      <c r="A9" s="79"/>
      <c r="B9" s="81"/>
      <c r="C9" s="81"/>
      <c r="D9" s="82"/>
      <c r="E9" s="49" t="s">
        <v>96</v>
      </c>
      <c r="F9" s="49" t="s">
        <v>117</v>
      </c>
      <c r="G9" s="49" t="s">
        <v>88</v>
      </c>
      <c r="H9" s="72"/>
      <c r="I9" s="67" t="s">
        <v>100</v>
      </c>
      <c r="J9" s="67" t="s">
        <v>101</v>
      </c>
      <c r="K9" s="74"/>
    </row>
    <row r="10" spans="1:11" s="48" customFormat="1" ht="13.8" x14ac:dyDescent="0.25">
      <c r="A10" s="5">
        <v>1</v>
      </c>
      <c r="B10" s="6">
        <v>2</v>
      </c>
      <c r="C10" s="6">
        <v>3</v>
      </c>
      <c r="D10" s="6">
        <v>4</v>
      </c>
      <c r="E10" s="50">
        <v>5</v>
      </c>
      <c r="F10" s="50">
        <v>6</v>
      </c>
      <c r="G10" s="50">
        <v>7</v>
      </c>
      <c r="H10" s="51">
        <v>8</v>
      </c>
      <c r="I10" s="51"/>
      <c r="J10" s="51"/>
      <c r="K10" s="50"/>
    </row>
    <row r="11" spans="1:11" s="53" customFormat="1" ht="43.8" customHeight="1" x14ac:dyDescent="0.25">
      <c r="A11" s="25" t="s">
        <v>17</v>
      </c>
      <c r="B11" s="12" t="s">
        <v>19</v>
      </c>
      <c r="C11" s="14"/>
      <c r="D11" s="8">
        <f>D12+D15</f>
        <v>21430</v>
      </c>
      <c r="E11" s="58">
        <v>0</v>
      </c>
      <c r="F11" s="58"/>
      <c r="G11" s="58"/>
      <c r="H11" s="61">
        <f>H12+H15</f>
        <v>21430</v>
      </c>
      <c r="I11" s="61">
        <f t="shared" ref="I11:J11" si="0">I12+I15</f>
        <v>21430</v>
      </c>
      <c r="J11" s="61">
        <f t="shared" si="0"/>
        <v>21430</v>
      </c>
      <c r="K11" s="52"/>
    </row>
    <row r="12" spans="1:11" s="48" customFormat="1" ht="49.95" customHeight="1" x14ac:dyDescent="0.25">
      <c r="A12" s="29" t="s">
        <v>20</v>
      </c>
      <c r="B12" s="13" t="s">
        <v>21</v>
      </c>
      <c r="C12" s="16"/>
      <c r="D12" s="9">
        <f>D13</f>
        <v>15000</v>
      </c>
      <c r="E12" s="57"/>
      <c r="F12" s="57"/>
      <c r="G12" s="57"/>
      <c r="H12" s="57">
        <f>H13</f>
        <v>15000</v>
      </c>
      <c r="I12" s="57">
        <f t="shared" ref="I12:J12" si="1">I13</f>
        <v>15000</v>
      </c>
      <c r="J12" s="57">
        <f t="shared" si="1"/>
        <v>15000</v>
      </c>
      <c r="K12" s="50"/>
    </row>
    <row r="13" spans="1:11" s="48" customFormat="1" ht="27" customHeight="1" x14ac:dyDescent="0.25">
      <c r="A13" s="10" t="s">
        <v>8</v>
      </c>
      <c r="B13" s="13" t="s">
        <v>21</v>
      </c>
      <c r="C13" s="16">
        <v>200</v>
      </c>
      <c r="D13" s="9">
        <f>D14</f>
        <v>15000</v>
      </c>
      <c r="E13" s="57"/>
      <c r="F13" s="57"/>
      <c r="G13" s="57"/>
      <c r="H13" s="57">
        <f>H14</f>
        <v>15000</v>
      </c>
      <c r="I13" s="57">
        <f t="shared" ref="I13:J13" si="2">I14</f>
        <v>15000</v>
      </c>
      <c r="J13" s="57">
        <f t="shared" si="2"/>
        <v>15000</v>
      </c>
      <c r="K13" s="50"/>
    </row>
    <row r="14" spans="1:11" s="48" customFormat="1" ht="27" customHeight="1" x14ac:dyDescent="0.25">
      <c r="A14" s="10" t="s">
        <v>9</v>
      </c>
      <c r="B14" s="13" t="s">
        <v>21</v>
      </c>
      <c r="C14" s="16">
        <v>240</v>
      </c>
      <c r="D14" s="9">
        <v>15000</v>
      </c>
      <c r="E14" s="57"/>
      <c r="F14" s="57"/>
      <c r="G14" s="57"/>
      <c r="H14" s="57">
        <f>D14+E14+F14+G14</f>
        <v>15000</v>
      </c>
      <c r="I14" s="57">
        <v>15000</v>
      </c>
      <c r="J14" s="57">
        <v>15000</v>
      </c>
      <c r="K14" s="50"/>
    </row>
    <row r="15" spans="1:11" s="48" customFormat="1" ht="49.95" customHeight="1" x14ac:dyDescent="0.25">
      <c r="A15" s="76" t="s">
        <v>22</v>
      </c>
      <c r="B15" s="13" t="s">
        <v>23</v>
      </c>
      <c r="C15" s="35"/>
      <c r="D15" s="9">
        <f>D16</f>
        <v>6430</v>
      </c>
      <c r="E15" s="57"/>
      <c r="F15" s="57"/>
      <c r="G15" s="57"/>
      <c r="H15" s="57">
        <f>H16</f>
        <v>6430</v>
      </c>
      <c r="I15" s="57">
        <f t="shared" ref="I15:J15" si="3">I16</f>
        <v>6430</v>
      </c>
      <c r="J15" s="57">
        <f t="shared" si="3"/>
        <v>6430</v>
      </c>
      <c r="K15" s="50"/>
    </row>
    <row r="16" spans="1:11" s="48" customFormat="1" ht="63.6" customHeight="1" x14ac:dyDescent="0.25">
      <c r="A16" s="76"/>
      <c r="B16" s="13" t="s">
        <v>23</v>
      </c>
      <c r="C16" s="16">
        <v>200</v>
      </c>
      <c r="D16" s="9">
        <f>D17</f>
        <v>6430</v>
      </c>
      <c r="E16" s="57"/>
      <c r="F16" s="57"/>
      <c r="G16" s="57"/>
      <c r="H16" s="57">
        <f>H17</f>
        <v>6430</v>
      </c>
      <c r="I16" s="57">
        <f t="shared" ref="I16:J16" si="4">I17</f>
        <v>6430</v>
      </c>
      <c r="J16" s="57">
        <f t="shared" si="4"/>
        <v>6430</v>
      </c>
      <c r="K16" s="50"/>
    </row>
    <row r="17" spans="1:13" s="48" customFormat="1" ht="27.6" customHeight="1" x14ac:dyDescent="0.25">
      <c r="A17" s="10" t="s">
        <v>9</v>
      </c>
      <c r="B17" s="13" t="s">
        <v>23</v>
      </c>
      <c r="C17" s="16">
        <v>240</v>
      </c>
      <c r="D17" s="9">
        <v>6430</v>
      </c>
      <c r="E17" s="57"/>
      <c r="F17" s="57"/>
      <c r="G17" s="57"/>
      <c r="H17" s="57">
        <f>D17+E17+F17+G17</f>
        <v>6430</v>
      </c>
      <c r="I17" s="57">
        <v>6430</v>
      </c>
      <c r="J17" s="57">
        <v>6430</v>
      </c>
      <c r="K17" s="50"/>
    </row>
    <row r="18" spans="1:13" s="53" customFormat="1" ht="28.2" customHeight="1" x14ac:dyDescent="0.25">
      <c r="A18" s="36" t="s">
        <v>14</v>
      </c>
      <c r="B18" s="12" t="s">
        <v>24</v>
      </c>
      <c r="C18" s="7"/>
      <c r="D18" s="8">
        <f>D19+D22+D25</f>
        <v>2900100</v>
      </c>
      <c r="E18" s="58"/>
      <c r="F18" s="58"/>
      <c r="G18" s="58"/>
      <c r="H18" s="61">
        <f>H19+H22+H25</f>
        <v>8867339</v>
      </c>
      <c r="I18" s="61">
        <f t="shared" ref="I18:J18" si="5">I19</f>
        <v>3045105</v>
      </c>
      <c r="J18" s="61">
        <f t="shared" si="5"/>
        <v>3197360</v>
      </c>
      <c r="K18" s="52"/>
    </row>
    <row r="19" spans="1:13" s="48" customFormat="1" ht="40.200000000000003" customHeight="1" x14ac:dyDescent="0.25">
      <c r="A19" s="3" t="s">
        <v>25</v>
      </c>
      <c r="B19" s="13" t="s">
        <v>26</v>
      </c>
      <c r="C19" s="16"/>
      <c r="D19" s="9">
        <f>D20</f>
        <v>2900100</v>
      </c>
      <c r="E19" s="57"/>
      <c r="F19" s="57"/>
      <c r="G19" s="57"/>
      <c r="H19" s="57">
        <f>H20</f>
        <v>3736500</v>
      </c>
      <c r="I19" s="57">
        <f t="shared" ref="I19:J19" si="6">I20</f>
        <v>3045105</v>
      </c>
      <c r="J19" s="57">
        <f t="shared" si="6"/>
        <v>3197360</v>
      </c>
      <c r="K19" s="50"/>
    </row>
    <row r="20" spans="1:13" s="48" customFormat="1" ht="28.2" customHeight="1" x14ac:dyDescent="0.25">
      <c r="A20" s="10" t="s">
        <v>8</v>
      </c>
      <c r="B20" s="13" t="s">
        <v>26</v>
      </c>
      <c r="C20" s="16">
        <v>200</v>
      </c>
      <c r="D20" s="9">
        <f>D21</f>
        <v>2900100</v>
      </c>
      <c r="E20" s="57"/>
      <c r="F20" s="57"/>
      <c r="G20" s="57"/>
      <c r="H20" s="57">
        <f>H21</f>
        <v>3736500</v>
      </c>
      <c r="I20" s="57">
        <f t="shared" ref="I20:J20" si="7">I21</f>
        <v>3045105</v>
      </c>
      <c r="J20" s="57">
        <f t="shared" si="7"/>
        <v>3197360</v>
      </c>
      <c r="K20" s="50"/>
    </row>
    <row r="21" spans="1:13" s="48" customFormat="1" ht="29.4" customHeight="1" x14ac:dyDescent="0.25">
      <c r="A21" s="10" t="s">
        <v>9</v>
      </c>
      <c r="B21" s="13" t="s">
        <v>26</v>
      </c>
      <c r="C21" s="16">
        <v>240</v>
      </c>
      <c r="D21" s="9">
        <v>2900100</v>
      </c>
      <c r="E21" s="57"/>
      <c r="F21" s="57"/>
      <c r="G21" s="57">
        <v>836400</v>
      </c>
      <c r="H21" s="57">
        <f>D21+E21+F21+G21</f>
        <v>3736500</v>
      </c>
      <c r="I21" s="57">
        <v>3045105</v>
      </c>
      <c r="J21" s="57">
        <v>3197360</v>
      </c>
      <c r="K21" s="50"/>
    </row>
    <row r="22" spans="1:13" s="48" customFormat="1" ht="29.4" customHeight="1" x14ac:dyDescent="0.25">
      <c r="A22" s="3" t="s">
        <v>25</v>
      </c>
      <c r="B22" s="13" t="s">
        <v>109</v>
      </c>
      <c r="C22" s="16"/>
      <c r="D22" s="9">
        <f>D23</f>
        <v>0</v>
      </c>
      <c r="E22" s="57"/>
      <c r="F22" s="57"/>
      <c r="G22" s="57"/>
      <c r="H22" s="57">
        <f>H23</f>
        <v>4874262.05</v>
      </c>
      <c r="I22" s="57"/>
      <c r="J22" s="57"/>
      <c r="K22" s="50"/>
    </row>
    <row r="23" spans="1:13" s="48" customFormat="1" ht="29.4" customHeight="1" x14ac:dyDescent="0.25">
      <c r="A23" s="10" t="s">
        <v>8</v>
      </c>
      <c r="B23" s="13" t="s">
        <v>109</v>
      </c>
      <c r="C23" s="16">
        <v>200</v>
      </c>
      <c r="D23" s="9">
        <f>D24</f>
        <v>0</v>
      </c>
      <c r="E23" s="57"/>
      <c r="F23" s="57"/>
      <c r="G23" s="57"/>
      <c r="H23" s="57">
        <f>H24</f>
        <v>4874262.05</v>
      </c>
      <c r="I23" s="57"/>
      <c r="J23" s="57"/>
      <c r="K23" s="50"/>
    </row>
    <row r="24" spans="1:13" s="48" customFormat="1" ht="29.4" customHeight="1" x14ac:dyDescent="0.25">
      <c r="A24" s="10" t="s">
        <v>9</v>
      </c>
      <c r="B24" s="13" t="s">
        <v>109</v>
      </c>
      <c r="C24" s="16">
        <v>240</v>
      </c>
      <c r="D24" s="9">
        <v>0</v>
      </c>
      <c r="E24" s="57"/>
      <c r="F24" s="57"/>
      <c r="G24" s="57">
        <v>4874262.05</v>
      </c>
      <c r="H24" s="57">
        <f>D24+E24+F24+G24</f>
        <v>4874262.05</v>
      </c>
      <c r="I24" s="57"/>
      <c r="J24" s="57"/>
      <c r="K24" s="50"/>
    </row>
    <row r="25" spans="1:13" s="48" customFormat="1" ht="29.4" customHeight="1" x14ac:dyDescent="0.25">
      <c r="A25" s="3" t="s">
        <v>25</v>
      </c>
      <c r="B25" s="13" t="s">
        <v>110</v>
      </c>
      <c r="C25" s="16"/>
      <c r="D25" s="9">
        <f>D26</f>
        <v>0</v>
      </c>
      <c r="E25" s="57"/>
      <c r="F25" s="57"/>
      <c r="G25" s="57"/>
      <c r="H25" s="57">
        <f>H26</f>
        <v>256576.95</v>
      </c>
      <c r="I25" s="57"/>
      <c r="J25" s="57"/>
      <c r="K25" s="50"/>
    </row>
    <row r="26" spans="1:13" s="48" customFormat="1" ht="29.4" customHeight="1" x14ac:dyDescent="0.25">
      <c r="A26" s="10" t="s">
        <v>8</v>
      </c>
      <c r="B26" s="13" t="s">
        <v>110</v>
      </c>
      <c r="C26" s="16">
        <v>200</v>
      </c>
      <c r="D26" s="9">
        <f>D27</f>
        <v>0</v>
      </c>
      <c r="E26" s="57"/>
      <c r="F26" s="57"/>
      <c r="G26" s="57"/>
      <c r="H26" s="57">
        <f>H27</f>
        <v>256576.95</v>
      </c>
      <c r="I26" s="57"/>
      <c r="J26" s="57"/>
      <c r="K26" s="50"/>
    </row>
    <row r="27" spans="1:13" s="48" customFormat="1" ht="29.4" customHeight="1" x14ac:dyDescent="0.25">
      <c r="A27" s="10" t="s">
        <v>9</v>
      </c>
      <c r="B27" s="13" t="s">
        <v>110</v>
      </c>
      <c r="C27" s="16">
        <v>240</v>
      </c>
      <c r="D27" s="9">
        <v>0</v>
      </c>
      <c r="E27" s="57"/>
      <c r="F27" s="57"/>
      <c r="G27" s="57">
        <v>256576.95</v>
      </c>
      <c r="H27" s="57">
        <f>D27+E27+F27+G27</f>
        <v>256576.95</v>
      </c>
      <c r="I27" s="57"/>
      <c r="J27" s="57"/>
      <c r="K27" s="50"/>
    </row>
    <row r="28" spans="1:13" s="53" customFormat="1" ht="49.95" customHeight="1" x14ac:dyDescent="0.25">
      <c r="A28" s="37" t="s">
        <v>27</v>
      </c>
      <c r="B28" s="54" t="s">
        <v>28</v>
      </c>
      <c r="C28" s="14"/>
      <c r="D28" s="8">
        <f>D29+D32+D35</f>
        <v>8923361</v>
      </c>
      <c r="E28" s="58"/>
      <c r="F28" s="58"/>
      <c r="G28" s="58"/>
      <c r="H28" s="61">
        <f>H29+H32+H35</f>
        <v>9106675.7100000009</v>
      </c>
      <c r="I28" s="61">
        <f t="shared" ref="I28:J28" si="8">I29+I32+I35+I51+I55+I58</f>
        <v>6186630</v>
      </c>
      <c r="J28" s="61">
        <f t="shared" si="8"/>
        <v>5511057</v>
      </c>
      <c r="K28" s="52"/>
      <c r="L28" s="63"/>
      <c r="M28" s="63"/>
    </row>
    <row r="29" spans="1:13" s="53" customFormat="1" ht="49.95" customHeight="1" x14ac:dyDescent="0.25">
      <c r="A29" s="25" t="s">
        <v>29</v>
      </c>
      <c r="B29" s="55" t="s">
        <v>30</v>
      </c>
      <c r="C29" s="14"/>
      <c r="D29" s="8">
        <f>D30</f>
        <v>1254401</v>
      </c>
      <c r="E29" s="58"/>
      <c r="F29" s="58"/>
      <c r="G29" s="58"/>
      <c r="H29" s="58">
        <f>H30</f>
        <v>1254401</v>
      </c>
      <c r="I29" s="58">
        <f t="shared" ref="I29:J29" si="9">I30</f>
        <v>1254401</v>
      </c>
      <c r="J29" s="58">
        <f t="shared" si="9"/>
        <v>1254401</v>
      </c>
      <c r="K29" s="52"/>
    </row>
    <row r="30" spans="1:13" s="48" customFormat="1" ht="49.95" customHeight="1" x14ac:dyDescent="0.25">
      <c r="A30" s="10" t="s">
        <v>6</v>
      </c>
      <c r="B30" s="56" t="s">
        <v>30</v>
      </c>
      <c r="C30" s="16">
        <v>100</v>
      </c>
      <c r="D30" s="9">
        <f>D31</f>
        <v>1254401</v>
      </c>
      <c r="E30" s="57"/>
      <c r="F30" s="57"/>
      <c r="G30" s="57"/>
      <c r="H30" s="57">
        <f>H31</f>
        <v>1254401</v>
      </c>
      <c r="I30" s="57">
        <f t="shared" ref="I30:J30" si="10">I31</f>
        <v>1254401</v>
      </c>
      <c r="J30" s="57">
        <f t="shared" si="10"/>
        <v>1254401</v>
      </c>
      <c r="K30" s="50"/>
    </row>
    <row r="31" spans="1:13" s="48" customFormat="1" ht="49.95" customHeight="1" x14ac:dyDescent="0.25">
      <c r="A31" s="10" t="s">
        <v>7</v>
      </c>
      <c r="B31" s="56" t="s">
        <v>30</v>
      </c>
      <c r="C31" s="16">
        <v>120</v>
      </c>
      <c r="D31" s="9">
        <v>1254401</v>
      </c>
      <c r="E31" s="57"/>
      <c r="F31" s="57"/>
      <c r="G31" s="57"/>
      <c r="H31" s="57">
        <f>D31+E31+F31+G31</f>
        <v>1254401</v>
      </c>
      <c r="I31" s="57">
        <v>1254401</v>
      </c>
      <c r="J31" s="57">
        <v>1254401</v>
      </c>
      <c r="K31" s="50"/>
    </row>
    <row r="32" spans="1:13" s="53" customFormat="1" ht="27.6" customHeight="1" x14ac:dyDescent="0.25">
      <c r="A32" s="76" t="s">
        <v>31</v>
      </c>
      <c r="B32" s="1" t="s">
        <v>32</v>
      </c>
      <c r="C32" s="17"/>
      <c r="D32" s="88">
        <f>D33</f>
        <v>5000</v>
      </c>
      <c r="E32" s="58"/>
      <c r="F32" s="58"/>
      <c r="G32" s="58"/>
      <c r="H32" s="58">
        <f>H33</f>
        <v>5000</v>
      </c>
      <c r="I32" s="58">
        <f t="shared" ref="I32:J32" si="11">I33</f>
        <v>5000</v>
      </c>
      <c r="J32" s="58">
        <f t="shared" si="11"/>
        <v>5000</v>
      </c>
      <c r="K32" s="52"/>
    </row>
    <row r="33" spans="1:13" s="48" customFormat="1" ht="27.6" customHeight="1" x14ac:dyDescent="0.25">
      <c r="A33" s="76"/>
      <c r="B33" s="15" t="s">
        <v>32</v>
      </c>
      <c r="C33" s="18">
        <v>200</v>
      </c>
      <c r="D33" s="89">
        <f>D34</f>
        <v>5000</v>
      </c>
      <c r="E33" s="57"/>
      <c r="F33" s="57"/>
      <c r="G33" s="57"/>
      <c r="H33" s="57">
        <f>H34</f>
        <v>5000</v>
      </c>
      <c r="I33" s="57">
        <f t="shared" ref="I33:J33" si="12">I34</f>
        <v>5000</v>
      </c>
      <c r="J33" s="57">
        <f t="shared" si="12"/>
        <v>5000</v>
      </c>
      <c r="K33" s="50"/>
    </row>
    <row r="34" spans="1:13" s="48" customFormat="1" ht="28.2" customHeight="1" x14ac:dyDescent="0.25">
      <c r="A34" s="10" t="s">
        <v>9</v>
      </c>
      <c r="B34" s="15" t="s">
        <v>32</v>
      </c>
      <c r="C34" s="18">
        <v>240</v>
      </c>
      <c r="D34" s="89">
        <v>5000</v>
      </c>
      <c r="E34" s="57"/>
      <c r="F34" s="57"/>
      <c r="G34" s="57"/>
      <c r="H34" s="57">
        <f>D34+E34+F34+G34</f>
        <v>5000</v>
      </c>
      <c r="I34" s="57">
        <v>5000</v>
      </c>
      <c r="J34" s="57">
        <v>5000</v>
      </c>
      <c r="K34" s="50"/>
    </row>
    <row r="35" spans="1:13" s="53" customFormat="1" ht="40.799999999999997" customHeight="1" x14ac:dyDescent="0.25">
      <c r="A35" s="40" t="s">
        <v>1</v>
      </c>
      <c r="B35" s="24"/>
      <c r="C35" s="14"/>
      <c r="D35" s="8">
        <f>D36</f>
        <v>7663960</v>
      </c>
      <c r="E35" s="58"/>
      <c r="F35" s="58"/>
      <c r="G35" s="58"/>
      <c r="H35" s="58">
        <f>H36</f>
        <v>7847274.71</v>
      </c>
      <c r="I35" s="58">
        <f t="shared" ref="I35:J35" si="13">I36</f>
        <v>4422829</v>
      </c>
      <c r="J35" s="58">
        <f t="shared" si="13"/>
        <v>3747256</v>
      </c>
      <c r="K35" s="52"/>
    </row>
    <row r="36" spans="1:13" s="48" customFormat="1" ht="43.2" customHeight="1" x14ac:dyDescent="0.25">
      <c r="A36" s="41" t="s">
        <v>5</v>
      </c>
      <c r="B36" s="15" t="s">
        <v>28</v>
      </c>
      <c r="C36" s="16"/>
      <c r="D36" s="9">
        <f>D37+D43+D48+D51+D55+D58</f>
        <v>7663960</v>
      </c>
      <c r="E36" s="9">
        <f t="shared" ref="E36:H36" si="14">E37+E43+E48+E51+E55+E58</f>
        <v>0</v>
      </c>
      <c r="F36" s="9">
        <f t="shared" si="14"/>
        <v>0</v>
      </c>
      <c r="G36" s="9">
        <f t="shared" si="14"/>
        <v>0</v>
      </c>
      <c r="H36" s="9">
        <f t="shared" si="14"/>
        <v>7847274.71</v>
      </c>
      <c r="I36" s="57">
        <f t="shared" ref="I36:J36" si="15">I37+I43+I48</f>
        <v>4422829</v>
      </c>
      <c r="J36" s="57">
        <f t="shared" si="15"/>
        <v>3747256</v>
      </c>
      <c r="K36" s="50"/>
    </row>
    <row r="37" spans="1:13" s="53" customFormat="1" ht="57" customHeight="1" x14ac:dyDescent="0.25">
      <c r="A37" s="28" t="s">
        <v>33</v>
      </c>
      <c r="B37" s="1" t="s">
        <v>34</v>
      </c>
      <c r="C37" s="14"/>
      <c r="D37" s="8">
        <f>D38+D40+D42</f>
        <v>3897260</v>
      </c>
      <c r="E37" s="58"/>
      <c r="F37" s="58"/>
      <c r="G37" s="58"/>
      <c r="H37" s="58">
        <f>H38+H40+H42</f>
        <v>4093074.71</v>
      </c>
      <c r="I37" s="58">
        <f t="shared" ref="I37:J37" si="16">I38+I40+I42</f>
        <v>4292829</v>
      </c>
      <c r="J37" s="58">
        <f t="shared" si="16"/>
        <v>3727256</v>
      </c>
      <c r="K37" s="52"/>
    </row>
    <row r="38" spans="1:13" s="48" customFormat="1" ht="57" customHeight="1" x14ac:dyDescent="0.25">
      <c r="A38" s="10" t="s">
        <v>6</v>
      </c>
      <c r="B38" s="15" t="s">
        <v>34</v>
      </c>
      <c r="C38" s="16">
        <v>100</v>
      </c>
      <c r="D38" s="9">
        <f>D39</f>
        <v>3697257</v>
      </c>
      <c r="E38" s="59"/>
      <c r="F38" s="57"/>
      <c r="G38" s="57"/>
      <c r="H38" s="57">
        <f>H39</f>
        <v>3697257</v>
      </c>
      <c r="I38" s="57">
        <f t="shared" ref="I38:J38" si="17">I39</f>
        <v>3992826</v>
      </c>
      <c r="J38" s="57">
        <f t="shared" si="17"/>
        <v>3727256</v>
      </c>
      <c r="K38" s="50"/>
    </row>
    <row r="39" spans="1:13" s="48" customFormat="1" ht="25.8" customHeight="1" x14ac:dyDescent="0.25">
      <c r="A39" s="10" t="s">
        <v>7</v>
      </c>
      <c r="B39" s="15" t="s">
        <v>34</v>
      </c>
      <c r="C39" s="16">
        <v>120</v>
      </c>
      <c r="D39" s="9">
        <v>3697257</v>
      </c>
      <c r="E39" s="57">
        <v>0</v>
      </c>
      <c r="F39" s="57">
        <v>0</v>
      </c>
      <c r="G39" s="57"/>
      <c r="H39" s="57">
        <f>D39+E39+F39+G39</f>
        <v>3697257</v>
      </c>
      <c r="I39" s="57">
        <v>3992826</v>
      </c>
      <c r="J39" s="57">
        <v>3727256</v>
      </c>
      <c r="K39" s="50"/>
    </row>
    <row r="40" spans="1:13" s="48" customFormat="1" ht="27.6" customHeight="1" x14ac:dyDescent="0.25">
      <c r="A40" s="41" t="s">
        <v>8</v>
      </c>
      <c r="B40" s="15" t="s">
        <v>34</v>
      </c>
      <c r="C40" s="16">
        <v>200</v>
      </c>
      <c r="D40" s="9">
        <f>D41</f>
        <v>190003</v>
      </c>
      <c r="E40" s="59"/>
      <c r="F40" s="57"/>
      <c r="G40" s="57"/>
      <c r="H40" s="57">
        <f>H41</f>
        <v>385817.70999999996</v>
      </c>
      <c r="I40" s="57">
        <f t="shared" ref="I40:J40" si="18">I41</f>
        <v>300003</v>
      </c>
      <c r="J40" s="57">
        <f t="shared" si="18"/>
        <v>0</v>
      </c>
      <c r="K40" s="50"/>
    </row>
    <row r="41" spans="1:13" s="48" customFormat="1" ht="28.8" customHeight="1" x14ac:dyDescent="0.25">
      <c r="A41" s="10" t="s">
        <v>9</v>
      </c>
      <c r="B41" s="15" t="s">
        <v>34</v>
      </c>
      <c r="C41" s="16">
        <v>240</v>
      </c>
      <c r="D41" s="9">
        <v>190003</v>
      </c>
      <c r="E41" s="57">
        <v>195814.71</v>
      </c>
      <c r="F41" s="57">
        <v>0</v>
      </c>
      <c r="G41" s="57"/>
      <c r="H41" s="57">
        <f>D41+E41+F41+G41</f>
        <v>385817.70999999996</v>
      </c>
      <c r="I41" s="57">
        <v>300003</v>
      </c>
      <c r="J41" s="57">
        <v>0</v>
      </c>
      <c r="K41" s="50"/>
    </row>
    <row r="42" spans="1:13" s="48" customFormat="1" ht="19.8" customHeight="1" x14ac:dyDescent="0.25">
      <c r="A42" s="2" t="s">
        <v>35</v>
      </c>
      <c r="B42" s="15" t="s">
        <v>34</v>
      </c>
      <c r="C42" s="16">
        <v>850</v>
      </c>
      <c r="D42" s="9">
        <v>10000</v>
      </c>
      <c r="E42" s="57">
        <v>0</v>
      </c>
      <c r="F42" s="57"/>
      <c r="G42" s="57"/>
      <c r="H42" s="57">
        <f>D42+E42+F42+G42</f>
        <v>10000</v>
      </c>
      <c r="I42" s="57">
        <v>0</v>
      </c>
      <c r="J42" s="57">
        <v>0</v>
      </c>
      <c r="K42" s="50"/>
    </row>
    <row r="43" spans="1:13" s="48" customFormat="1" ht="34.799999999999997" customHeight="1" x14ac:dyDescent="0.25">
      <c r="A43" s="77" t="s">
        <v>36</v>
      </c>
      <c r="B43" s="23" t="s">
        <v>37</v>
      </c>
      <c r="C43" s="16"/>
      <c r="D43" s="8">
        <f>D44+D46</f>
        <v>300000</v>
      </c>
      <c r="E43" s="57"/>
      <c r="F43" s="57"/>
      <c r="G43" s="57"/>
      <c r="H43" s="57">
        <f>H44+H46</f>
        <v>287500</v>
      </c>
      <c r="I43" s="57">
        <f t="shared" ref="I43:J43" si="19">I44</f>
        <v>130000</v>
      </c>
      <c r="J43" s="57">
        <f t="shared" si="19"/>
        <v>20000</v>
      </c>
      <c r="K43" s="50"/>
    </row>
    <row r="44" spans="1:13" s="48" customFormat="1" ht="16.2" customHeight="1" x14ac:dyDescent="0.25">
      <c r="A44" s="77"/>
      <c r="B44" s="23" t="s">
        <v>37</v>
      </c>
      <c r="C44" s="16">
        <v>200</v>
      </c>
      <c r="D44" s="9">
        <f>D45</f>
        <v>100000</v>
      </c>
      <c r="E44" s="57"/>
      <c r="F44" s="57"/>
      <c r="G44" s="57"/>
      <c r="H44" s="57">
        <f>H45</f>
        <v>87500</v>
      </c>
      <c r="I44" s="57">
        <f t="shared" ref="I44:J44" si="20">I45</f>
        <v>130000</v>
      </c>
      <c r="J44" s="57">
        <f t="shared" si="20"/>
        <v>20000</v>
      </c>
      <c r="K44" s="50"/>
      <c r="M44" s="60"/>
    </row>
    <row r="45" spans="1:13" s="48" customFormat="1" ht="30" customHeight="1" x14ac:dyDescent="0.25">
      <c r="A45" s="10" t="s">
        <v>9</v>
      </c>
      <c r="B45" s="23" t="s">
        <v>37</v>
      </c>
      <c r="C45" s="16">
        <v>240</v>
      </c>
      <c r="D45" s="9">
        <v>100000</v>
      </c>
      <c r="E45" s="59">
        <v>0</v>
      </c>
      <c r="F45" s="57">
        <v>-12500</v>
      </c>
      <c r="G45" s="57">
        <v>0</v>
      </c>
      <c r="H45" s="57">
        <f>D45+E45+F45+G45</f>
        <v>87500</v>
      </c>
      <c r="I45" s="57">
        <v>130000</v>
      </c>
      <c r="J45" s="57">
        <v>20000</v>
      </c>
      <c r="K45" s="50"/>
      <c r="M45" s="60"/>
    </row>
    <row r="46" spans="1:13" s="48" customFormat="1" ht="30" customHeight="1" x14ac:dyDescent="0.25">
      <c r="A46" s="10" t="s">
        <v>6</v>
      </c>
      <c r="B46" s="23" t="s">
        <v>37</v>
      </c>
      <c r="C46" s="16">
        <v>100</v>
      </c>
      <c r="D46" s="9">
        <f>D47</f>
        <v>200000</v>
      </c>
      <c r="E46" s="59"/>
      <c r="F46" s="57"/>
      <c r="G46" s="57"/>
      <c r="H46" s="57">
        <f>H47</f>
        <v>200000</v>
      </c>
      <c r="I46" s="57"/>
      <c r="J46" s="57"/>
      <c r="K46" s="50"/>
      <c r="M46" s="60"/>
    </row>
    <row r="47" spans="1:13" s="48" customFormat="1" ht="30" customHeight="1" x14ac:dyDescent="0.25">
      <c r="A47" s="10" t="s">
        <v>7</v>
      </c>
      <c r="B47" s="23" t="s">
        <v>37</v>
      </c>
      <c r="C47" s="16">
        <v>120</v>
      </c>
      <c r="D47" s="9">
        <v>200000</v>
      </c>
      <c r="E47" s="59"/>
      <c r="F47" s="57"/>
      <c r="G47" s="57"/>
      <c r="H47" s="57">
        <f>D47+E47+F47+G47</f>
        <v>200000</v>
      </c>
      <c r="I47" s="57"/>
      <c r="J47" s="57"/>
      <c r="K47" s="50"/>
      <c r="M47" s="60"/>
    </row>
    <row r="48" spans="1:13" s="48" customFormat="1" ht="84" customHeight="1" x14ac:dyDescent="0.25">
      <c r="A48" s="29" t="s">
        <v>38</v>
      </c>
      <c r="B48" s="15" t="s">
        <v>39</v>
      </c>
      <c r="C48" s="16">
        <v>0</v>
      </c>
      <c r="D48" s="8">
        <f>D49</f>
        <v>947300</v>
      </c>
      <c r="E48" s="57"/>
      <c r="F48" s="57"/>
      <c r="G48" s="57"/>
      <c r="H48" s="57">
        <f>H49</f>
        <v>947300</v>
      </c>
      <c r="I48" s="57">
        <f t="shared" ref="I48:J48" si="21">I49</f>
        <v>0</v>
      </c>
      <c r="J48" s="57">
        <f t="shared" si="21"/>
        <v>0</v>
      </c>
      <c r="K48" s="50"/>
    </row>
    <row r="49" spans="1:11" s="48" customFormat="1" ht="18" customHeight="1" x14ac:dyDescent="0.25">
      <c r="A49" s="41" t="s">
        <v>15</v>
      </c>
      <c r="B49" s="15" t="s">
        <v>39</v>
      </c>
      <c r="C49" s="16">
        <v>500</v>
      </c>
      <c r="D49" s="9">
        <f>D50</f>
        <v>947300</v>
      </c>
      <c r="E49" s="57"/>
      <c r="F49" s="57"/>
      <c r="G49" s="57"/>
      <c r="H49" s="57">
        <f>H50</f>
        <v>947300</v>
      </c>
      <c r="I49" s="57">
        <f t="shared" ref="I49:J49" si="22">I50</f>
        <v>0</v>
      </c>
      <c r="J49" s="57">
        <f t="shared" si="22"/>
        <v>0</v>
      </c>
      <c r="K49" s="50"/>
    </row>
    <row r="50" spans="1:11" s="48" customFormat="1" ht="19.8" customHeight="1" x14ac:dyDescent="0.25">
      <c r="A50" s="41" t="s">
        <v>3</v>
      </c>
      <c r="B50" s="15" t="s">
        <v>39</v>
      </c>
      <c r="C50" s="16">
        <v>540</v>
      </c>
      <c r="D50" s="9">
        <v>947300</v>
      </c>
      <c r="E50" s="57"/>
      <c r="F50" s="57"/>
      <c r="G50" s="57"/>
      <c r="H50" s="57">
        <f>D50+E50+F50+G50</f>
        <v>947300</v>
      </c>
      <c r="I50" s="57">
        <v>0</v>
      </c>
      <c r="J50" s="57">
        <v>0</v>
      </c>
      <c r="K50" s="50"/>
    </row>
    <row r="51" spans="1:11" s="53" customFormat="1" ht="28.2" customHeight="1" x14ac:dyDescent="0.25">
      <c r="A51" s="28" t="s">
        <v>40</v>
      </c>
      <c r="B51" s="1" t="s">
        <v>89</v>
      </c>
      <c r="C51" s="14">
        <v>0</v>
      </c>
      <c r="D51" s="8">
        <f>156000+D54</f>
        <v>189200</v>
      </c>
      <c r="E51" s="58"/>
      <c r="F51" s="58"/>
      <c r="G51" s="58"/>
      <c r="H51" s="58">
        <f>H52+H54</f>
        <v>189200</v>
      </c>
      <c r="I51" s="58">
        <f t="shared" ref="I51:J51" si="23">I52+I54</f>
        <v>189200</v>
      </c>
      <c r="J51" s="58">
        <f t="shared" si="23"/>
        <v>189200</v>
      </c>
      <c r="K51" s="52"/>
    </row>
    <row r="52" spans="1:11" s="48" customFormat="1" ht="28.2" customHeight="1" x14ac:dyDescent="0.25">
      <c r="A52" s="10" t="s">
        <v>6</v>
      </c>
      <c r="B52" s="15" t="s">
        <v>89</v>
      </c>
      <c r="C52" s="16">
        <v>100</v>
      </c>
      <c r="D52" s="9">
        <v>156000</v>
      </c>
      <c r="E52" s="57"/>
      <c r="F52" s="57"/>
      <c r="G52" s="57"/>
      <c r="H52" s="57">
        <f>H53</f>
        <v>156000</v>
      </c>
      <c r="I52" s="57">
        <f t="shared" ref="I52:J52" si="24">I53</f>
        <v>156000</v>
      </c>
      <c r="J52" s="57">
        <f t="shared" si="24"/>
        <v>156000</v>
      </c>
      <c r="K52" s="50"/>
    </row>
    <row r="53" spans="1:11" s="48" customFormat="1" ht="28.2" customHeight="1" x14ac:dyDescent="0.25">
      <c r="A53" s="10" t="s">
        <v>7</v>
      </c>
      <c r="B53" s="15" t="s">
        <v>89</v>
      </c>
      <c r="C53" s="16">
        <v>120</v>
      </c>
      <c r="D53" s="9">
        <v>156000</v>
      </c>
      <c r="E53" s="57"/>
      <c r="F53" s="57"/>
      <c r="G53" s="57"/>
      <c r="H53" s="57">
        <v>156000</v>
      </c>
      <c r="I53" s="57">
        <v>156000</v>
      </c>
      <c r="J53" s="57">
        <v>156000</v>
      </c>
      <c r="K53" s="50"/>
    </row>
    <row r="54" spans="1:11" s="48" customFormat="1" ht="28.2" customHeight="1" x14ac:dyDescent="0.25">
      <c r="A54" s="10" t="s">
        <v>9</v>
      </c>
      <c r="B54" s="15" t="s">
        <v>89</v>
      </c>
      <c r="C54" s="16">
        <v>240</v>
      </c>
      <c r="D54" s="9">
        <v>33200</v>
      </c>
      <c r="E54" s="57"/>
      <c r="F54" s="57"/>
      <c r="G54" s="57"/>
      <c r="H54" s="57">
        <f>D54+E54+F54+G54</f>
        <v>33200</v>
      </c>
      <c r="I54" s="57">
        <f t="shared" ref="I54" si="25">E54+F54+G54+H54</f>
        <v>33200</v>
      </c>
      <c r="J54" s="57">
        <v>33200</v>
      </c>
      <c r="K54" s="50"/>
    </row>
    <row r="55" spans="1:11" s="53" customFormat="1" ht="108.6" customHeight="1" x14ac:dyDescent="0.25">
      <c r="A55" s="28" t="s">
        <v>41</v>
      </c>
      <c r="B55" s="1" t="s">
        <v>42</v>
      </c>
      <c r="C55" s="14"/>
      <c r="D55" s="8">
        <f>D56</f>
        <v>15200</v>
      </c>
      <c r="E55" s="58"/>
      <c r="F55" s="58"/>
      <c r="G55" s="58"/>
      <c r="H55" s="58">
        <f>H56</f>
        <v>15200</v>
      </c>
      <c r="I55" s="58">
        <f t="shared" ref="I55:J55" si="26">I56</f>
        <v>15200</v>
      </c>
      <c r="J55" s="58">
        <f t="shared" si="26"/>
        <v>15200</v>
      </c>
      <c r="K55" s="52"/>
    </row>
    <row r="56" spans="1:11" s="48" customFormat="1" ht="26.4" customHeight="1" x14ac:dyDescent="0.25">
      <c r="A56" s="41" t="s">
        <v>8</v>
      </c>
      <c r="B56" s="15" t="s">
        <v>42</v>
      </c>
      <c r="C56" s="16">
        <v>200</v>
      </c>
      <c r="D56" s="9">
        <f>D57</f>
        <v>15200</v>
      </c>
      <c r="E56" s="57"/>
      <c r="F56" s="57"/>
      <c r="G56" s="57"/>
      <c r="H56" s="57">
        <f>H57</f>
        <v>15200</v>
      </c>
      <c r="I56" s="57">
        <f t="shared" ref="I56:J56" si="27">I57</f>
        <v>15200</v>
      </c>
      <c r="J56" s="57">
        <f t="shared" si="27"/>
        <v>15200</v>
      </c>
      <c r="K56" s="50"/>
    </row>
    <row r="57" spans="1:11" s="48" customFormat="1" ht="27" customHeight="1" x14ac:dyDescent="0.25">
      <c r="A57" s="10" t="s">
        <v>9</v>
      </c>
      <c r="B57" s="15" t="s">
        <v>42</v>
      </c>
      <c r="C57" s="16">
        <v>240</v>
      </c>
      <c r="D57" s="9">
        <v>15200</v>
      </c>
      <c r="E57" s="57"/>
      <c r="F57" s="57"/>
      <c r="G57" s="57"/>
      <c r="H57" s="57">
        <f>D57+E57+F57+G57</f>
        <v>15200</v>
      </c>
      <c r="I57" s="57">
        <v>15200</v>
      </c>
      <c r="J57" s="57">
        <v>15200</v>
      </c>
      <c r="K57" s="50"/>
    </row>
    <row r="58" spans="1:11" s="53" customFormat="1" ht="54" customHeight="1" x14ac:dyDescent="0.25">
      <c r="A58" s="28" t="s">
        <v>33</v>
      </c>
      <c r="B58" s="1" t="s">
        <v>34</v>
      </c>
      <c r="C58" s="46"/>
      <c r="D58" s="22">
        <f>D59+D61</f>
        <v>2315000</v>
      </c>
      <c r="E58" s="58"/>
      <c r="F58" s="58"/>
      <c r="G58" s="58"/>
      <c r="H58" s="58">
        <f>H59+H61</f>
        <v>2315000</v>
      </c>
      <c r="I58" s="58">
        <f t="shared" ref="I58:J58" si="28">I59</f>
        <v>300000</v>
      </c>
      <c r="J58" s="58">
        <f t="shared" si="28"/>
        <v>300000</v>
      </c>
      <c r="K58" s="52"/>
    </row>
    <row r="59" spans="1:11" s="48" customFormat="1" ht="15.6" customHeight="1" x14ac:dyDescent="0.25">
      <c r="A59" s="42" t="s">
        <v>16</v>
      </c>
      <c r="B59" s="15" t="s">
        <v>34</v>
      </c>
      <c r="C59" s="20">
        <v>300</v>
      </c>
      <c r="D59" s="19">
        <f>D60</f>
        <v>2315000</v>
      </c>
      <c r="E59" s="57"/>
      <c r="F59" s="57"/>
      <c r="G59" s="57"/>
      <c r="H59" s="57">
        <f>H60</f>
        <v>2314700</v>
      </c>
      <c r="I59" s="57">
        <f t="shared" ref="I59:J59" si="29">I60</f>
        <v>300000</v>
      </c>
      <c r="J59" s="57">
        <f t="shared" si="29"/>
        <v>300000</v>
      </c>
      <c r="K59" s="50"/>
    </row>
    <row r="60" spans="1:11" s="48" customFormat="1" ht="28.2" customHeight="1" x14ac:dyDescent="0.25">
      <c r="A60" s="3" t="s">
        <v>43</v>
      </c>
      <c r="B60" s="15" t="s">
        <v>34</v>
      </c>
      <c r="C60" s="20">
        <v>321</v>
      </c>
      <c r="D60" s="19">
        <v>2315000</v>
      </c>
      <c r="E60" s="57">
        <v>0</v>
      </c>
      <c r="F60" s="57">
        <v>-300</v>
      </c>
      <c r="G60" s="57"/>
      <c r="H60" s="57">
        <f>D60+E60+F60+G60</f>
        <v>2314700</v>
      </c>
      <c r="I60" s="57">
        <v>300000</v>
      </c>
      <c r="J60" s="57">
        <v>300000</v>
      </c>
      <c r="K60" s="50"/>
    </row>
    <row r="61" spans="1:11" s="48" customFormat="1" ht="28.2" customHeight="1" x14ac:dyDescent="0.25">
      <c r="A61" s="3" t="s">
        <v>10</v>
      </c>
      <c r="B61" s="15" t="s">
        <v>111</v>
      </c>
      <c r="C61" s="20">
        <v>800</v>
      </c>
      <c r="D61" s="19">
        <f>D62</f>
        <v>0</v>
      </c>
      <c r="E61" s="57"/>
      <c r="F61" s="57"/>
      <c r="G61" s="57"/>
      <c r="H61" s="57">
        <f>H62</f>
        <v>300</v>
      </c>
      <c r="I61" s="57"/>
      <c r="J61" s="57"/>
      <c r="K61" s="50"/>
    </row>
    <row r="62" spans="1:11" s="48" customFormat="1" ht="28.2" customHeight="1" x14ac:dyDescent="0.25">
      <c r="A62" s="3" t="s">
        <v>115</v>
      </c>
      <c r="B62" s="15" t="s">
        <v>111</v>
      </c>
      <c r="C62" s="20">
        <v>830</v>
      </c>
      <c r="D62" s="19">
        <v>0</v>
      </c>
      <c r="E62" s="57">
        <v>0</v>
      </c>
      <c r="F62" s="57">
        <v>300</v>
      </c>
      <c r="G62" s="57"/>
      <c r="H62" s="57">
        <f>D62+E62+F62+G62</f>
        <v>300</v>
      </c>
      <c r="I62" s="57"/>
      <c r="J62" s="57"/>
      <c r="K62" s="50"/>
    </row>
    <row r="63" spans="1:11" s="53" customFormat="1" ht="57" customHeight="1" x14ac:dyDescent="0.25">
      <c r="A63" s="37" t="s">
        <v>44</v>
      </c>
      <c r="B63" s="43" t="s">
        <v>45</v>
      </c>
      <c r="C63" s="14"/>
      <c r="D63" s="8">
        <f>D64</f>
        <v>60000</v>
      </c>
      <c r="E63" s="58"/>
      <c r="F63" s="58"/>
      <c r="G63" s="58"/>
      <c r="H63" s="58">
        <f>H64</f>
        <v>30000</v>
      </c>
      <c r="I63" s="58">
        <f t="shared" ref="I63:J63" si="30">I64</f>
        <v>60000</v>
      </c>
      <c r="J63" s="58">
        <f t="shared" si="30"/>
        <v>30000</v>
      </c>
      <c r="K63" s="52"/>
    </row>
    <row r="64" spans="1:11" s="48" customFormat="1" ht="55.8" customHeight="1" x14ac:dyDescent="0.25">
      <c r="A64" s="10" t="s">
        <v>46</v>
      </c>
      <c r="B64" s="39" t="s">
        <v>47</v>
      </c>
      <c r="C64" s="16"/>
      <c r="D64" s="9">
        <f>D65</f>
        <v>60000</v>
      </c>
      <c r="E64" s="57"/>
      <c r="F64" s="57"/>
      <c r="G64" s="57"/>
      <c r="H64" s="57">
        <f>H65</f>
        <v>30000</v>
      </c>
      <c r="I64" s="57">
        <f t="shared" ref="I64:J64" si="31">I65</f>
        <v>60000</v>
      </c>
      <c r="J64" s="57">
        <f t="shared" si="31"/>
        <v>30000</v>
      </c>
      <c r="K64" s="50"/>
    </row>
    <row r="65" spans="1:11" s="48" customFormat="1" ht="24.6" customHeight="1" x14ac:dyDescent="0.25">
      <c r="A65" s="41" t="s">
        <v>8</v>
      </c>
      <c r="B65" s="39" t="s">
        <v>47</v>
      </c>
      <c r="C65" s="16">
        <v>200</v>
      </c>
      <c r="D65" s="9">
        <f>D66</f>
        <v>60000</v>
      </c>
      <c r="E65" s="57"/>
      <c r="F65" s="57"/>
      <c r="G65" s="57"/>
      <c r="H65" s="57">
        <f>H66</f>
        <v>30000</v>
      </c>
      <c r="I65" s="57">
        <f t="shared" ref="I65:J65" si="32">I66</f>
        <v>60000</v>
      </c>
      <c r="J65" s="57">
        <f t="shared" si="32"/>
        <v>30000</v>
      </c>
      <c r="K65" s="50"/>
    </row>
    <row r="66" spans="1:11" s="48" customFormat="1" ht="28.2" customHeight="1" x14ac:dyDescent="0.25">
      <c r="A66" s="10" t="s">
        <v>9</v>
      </c>
      <c r="B66" s="39" t="s">
        <v>47</v>
      </c>
      <c r="C66" s="16">
        <v>240</v>
      </c>
      <c r="D66" s="9">
        <v>60000</v>
      </c>
      <c r="E66" s="57">
        <v>0</v>
      </c>
      <c r="F66" s="57">
        <v>-30000</v>
      </c>
      <c r="G66" s="57"/>
      <c r="H66" s="57">
        <f>D66+E66+F66+G66</f>
        <v>30000</v>
      </c>
      <c r="I66" s="57">
        <v>60000</v>
      </c>
      <c r="J66" s="57">
        <v>30000</v>
      </c>
      <c r="K66" s="50"/>
    </row>
    <row r="67" spans="1:11" s="53" customFormat="1" ht="31.8" customHeight="1" x14ac:dyDescent="0.25">
      <c r="A67" s="28" t="s">
        <v>48</v>
      </c>
      <c r="B67" s="38" t="s">
        <v>49</v>
      </c>
      <c r="C67" s="14"/>
      <c r="D67" s="8">
        <v>80000</v>
      </c>
      <c r="E67" s="58"/>
      <c r="F67" s="58"/>
      <c r="G67" s="58"/>
      <c r="H67" s="58">
        <f>H68</f>
        <v>80000</v>
      </c>
      <c r="I67" s="58">
        <f>I68+I71</f>
        <v>737000</v>
      </c>
      <c r="J67" s="58">
        <f>J68+J71</f>
        <v>1315000</v>
      </c>
      <c r="K67" s="52"/>
    </row>
    <row r="68" spans="1:11" s="48" customFormat="1" ht="40.200000000000003" customHeight="1" x14ac:dyDescent="0.25">
      <c r="A68" s="3" t="s">
        <v>50</v>
      </c>
      <c r="B68" s="39" t="s">
        <v>51</v>
      </c>
      <c r="C68" s="16"/>
      <c r="D68" s="9">
        <v>80000</v>
      </c>
      <c r="E68" s="57"/>
      <c r="F68" s="57"/>
      <c r="G68" s="57"/>
      <c r="H68" s="57">
        <f>H69</f>
        <v>80000</v>
      </c>
      <c r="I68" s="57">
        <f t="shared" ref="I68:J68" si="33">I69</f>
        <v>80000</v>
      </c>
      <c r="J68" s="57">
        <f t="shared" si="33"/>
        <v>80000</v>
      </c>
      <c r="K68" s="50"/>
    </row>
    <row r="69" spans="1:11" s="48" customFormat="1" ht="13.2" customHeight="1" x14ac:dyDescent="0.25">
      <c r="A69" s="10" t="s">
        <v>10</v>
      </c>
      <c r="B69" s="39" t="s">
        <v>51</v>
      </c>
      <c r="C69" s="16">
        <v>800</v>
      </c>
      <c r="D69" s="9">
        <v>80000</v>
      </c>
      <c r="E69" s="57"/>
      <c r="F69" s="57"/>
      <c r="G69" s="57"/>
      <c r="H69" s="57">
        <f>H70</f>
        <v>80000</v>
      </c>
      <c r="I69" s="57">
        <f t="shared" ref="I69:J69" si="34">I70</f>
        <v>80000</v>
      </c>
      <c r="J69" s="57">
        <f t="shared" si="34"/>
        <v>80000</v>
      </c>
      <c r="K69" s="50"/>
    </row>
    <row r="70" spans="1:11" s="48" customFormat="1" ht="15.6" customHeight="1" x14ac:dyDescent="0.25">
      <c r="A70" s="10" t="s">
        <v>4</v>
      </c>
      <c r="B70" s="39" t="s">
        <v>51</v>
      </c>
      <c r="C70" s="16">
        <v>870</v>
      </c>
      <c r="D70" s="9">
        <v>80000</v>
      </c>
      <c r="E70" s="57"/>
      <c r="F70" s="57"/>
      <c r="G70" s="57"/>
      <c r="H70" s="57">
        <v>80000</v>
      </c>
      <c r="I70" s="57">
        <v>80000</v>
      </c>
      <c r="J70" s="57">
        <v>80000</v>
      </c>
      <c r="K70" s="50"/>
    </row>
    <row r="71" spans="1:11" s="53" customFormat="1" ht="15.6" customHeight="1" x14ac:dyDescent="0.25">
      <c r="A71" s="68" t="s">
        <v>106</v>
      </c>
      <c r="B71" s="43"/>
      <c r="C71" s="14"/>
      <c r="D71" s="8">
        <f>D72</f>
        <v>0</v>
      </c>
      <c r="E71" s="58"/>
      <c r="F71" s="58"/>
      <c r="G71" s="58"/>
      <c r="H71" s="58">
        <f t="shared" ref="H71:J73" si="35">H72</f>
        <v>0</v>
      </c>
      <c r="I71" s="58">
        <f t="shared" si="35"/>
        <v>657000</v>
      </c>
      <c r="J71" s="58">
        <f t="shared" si="35"/>
        <v>1235000</v>
      </c>
      <c r="K71" s="52"/>
    </row>
    <row r="72" spans="1:11" s="48" customFormat="1" ht="15.6" customHeight="1" x14ac:dyDescent="0.25">
      <c r="A72" s="3" t="s">
        <v>50</v>
      </c>
      <c r="B72" s="39" t="s">
        <v>108</v>
      </c>
      <c r="C72" s="16"/>
      <c r="D72" s="9">
        <f>D73</f>
        <v>0</v>
      </c>
      <c r="E72" s="57"/>
      <c r="F72" s="57"/>
      <c r="G72" s="57"/>
      <c r="H72" s="57">
        <f t="shared" si="35"/>
        <v>0</v>
      </c>
      <c r="I72" s="57">
        <f t="shared" si="35"/>
        <v>657000</v>
      </c>
      <c r="J72" s="57">
        <f t="shared" si="35"/>
        <v>1235000</v>
      </c>
      <c r="K72" s="50"/>
    </row>
    <row r="73" spans="1:11" s="48" customFormat="1" ht="15.6" customHeight="1" x14ac:dyDescent="0.25">
      <c r="A73" s="10" t="s">
        <v>10</v>
      </c>
      <c r="B73" s="39" t="s">
        <v>108</v>
      </c>
      <c r="C73" s="16">
        <v>800</v>
      </c>
      <c r="D73" s="9">
        <f>D74</f>
        <v>0</v>
      </c>
      <c r="E73" s="57"/>
      <c r="F73" s="57"/>
      <c r="G73" s="57"/>
      <c r="H73" s="57">
        <f t="shared" si="35"/>
        <v>0</v>
      </c>
      <c r="I73" s="57">
        <f t="shared" si="35"/>
        <v>657000</v>
      </c>
      <c r="J73" s="57">
        <f t="shared" si="35"/>
        <v>1235000</v>
      </c>
      <c r="K73" s="50"/>
    </row>
    <row r="74" spans="1:11" s="48" customFormat="1" ht="15.6" customHeight="1" x14ac:dyDescent="0.25">
      <c r="A74" s="10" t="s">
        <v>107</v>
      </c>
      <c r="B74" s="39" t="s">
        <v>108</v>
      </c>
      <c r="C74" s="16">
        <v>870</v>
      </c>
      <c r="D74" s="9">
        <v>0</v>
      </c>
      <c r="E74" s="57"/>
      <c r="F74" s="57"/>
      <c r="G74" s="57"/>
      <c r="H74" s="57">
        <f>D74+E74+F74+G74</f>
        <v>0</v>
      </c>
      <c r="I74" s="57">
        <v>657000</v>
      </c>
      <c r="J74" s="57">
        <v>1235000</v>
      </c>
      <c r="K74" s="50"/>
    </row>
    <row r="75" spans="1:11" s="53" customFormat="1" ht="54" customHeight="1" x14ac:dyDescent="0.25">
      <c r="A75" s="28" t="s">
        <v>52</v>
      </c>
      <c r="B75" s="43" t="s">
        <v>90</v>
      </c>
      <c r="C75" s="14"/>
      <c r="D75" s="8">
        <f>D76</f>
        <v>4678750</v>
      </c>
      <c r="E75" s="58"/>
      <c r="F75" s="58"/>
      <c r="G75" s="58"/>
      <c r="H75" s="58">
        <f>H76</f>
        <v>4928750</v>
      </c>
      <c r="I75" s="58">
        <f t="shared" ref="I75:J75" si="36">I76</f>
        <v>4153581</v>
      </c>
      <c r="J75" s="58">
        <f t="shared" si="36"/>
        <v>3204381</v>
      </c>
      <c r="K75" s="52"/>
    </row>
    <row r="76" spans="1:11" s="48" customFormat="1" ht="54" customHeight="1" x14ac:dyDescent="0.25">
      <c r="A76" s="44" t="s">
        <v>53</v>
      </c>
      <c r="B76" s="39" t="s">
        <v>54</v>
      </c>
      <c r="C76" s="14"/>
      <c r="D76" s="9">
        <f>D78+D80+D81</f>
        <v>4678750</v>
      </c>
      <c r="E76" s="57"/>
      <c r="F76" s="57"/>
      <c r="G76" s="57"/>
      <c r="H76" s="57">
        <f>H77+H79+H81</f>
        <v>4928750</v>
      </c>
      <c r="I76" s="57">
        <f t="shared" ref="I76:J76" si="37">I77+I79+I81</f>
        <v>4153581</v>
      </c>
      <c r="J76" s="57">
        <f t="shared" si="37"/>
        <v>3204381</v>
      </c>
      <c r="K76" s="50"/>
    </row>
    <row r="77" spans="1:11" s="48" customFormat="1" ht="54" customHeight="1" x14ac:dyDescent="0.25">
      <c r="A77" s="10" t="s">
        <v>6</v>
      </c>
      <c r="B77" s="39" t="s">
        <v>54</v>
      </c>
      <c r="C77" s="16">
        <v>100</v>
      </c>
      <c r="D77" s="9">
        <f>D78</f>
        <v>3480347.4</v>
      </c>
      <c r="E77" s="57"/>
      <c r="F77" s="57"/>
      <c r="G77" s="57"/>
      <c r="H77" s="57">
        <f>H78</f>
        <v>3480347.4</v>
      </c>
      <c r="I77" s="57">
        <f t="shared" ref="I77:J77" si="38">I78</f>
        <v>3480347.4</v>
      </c>
      <c r="J77" s="57">
        <f t="shared" si="38"/>
        <v>3204381</v>
      </c>
      <c r="K77" s="50"/>
    </row>
    <row r="78" spans="1:11" s="48" customFormat="1" ht="16.8" customHeight="1" x14ac:dyDescent="0.25">
      <c r="A78" s="10" t="s">
        <v>11</v>
      </c>
      <c r="B78" s="39" t="s">
        <v>54</v>
      </c>
      <c r="C78" s="16">
        <v>110</v>
      </c>
      <c r="D78" s="9">
        <v>3480347.4</v>
      </c>
      <c r="E78" s="57">
        <v>0</v>
      </c>
      <c r="F78" s="57">
        <v>0</v>
      </c>
      <c r="G78" s="57"/>
      <c r="H78" s="57">
        <f>D78+E78+F78+G78</f>
        <v>3480347.4</v>
      </c>
      <c r="I78" s="57">
        <v>3480347.4</v>
      </c>
      <c r="J78" s="57">
        <v>3204381</v>
      </c>
      <c r="K78" s="50"/>
    </row>
    <row r="79" spans="1:11" s="48" customFormat="1" ht="23.4" customHeight="1" x14ac:dyDescent="0.25">
      <c r="A79" s="41" t="s">
        <v>8</v>
      </c>
      <c r="B79" s="39" t="s">
        <v>54</v>
      </c>
      <c r="C79" s="16">
        <v>200</v>
      </c>
      <c r="D79" s="9">
        <f>D80</f>
        <v>1196402.6000000001</v>
      </c>
      <c r="E79" s="57"/>
      <c r="F79" s="57"/>
      <c r="G79" s="57"/>
      <c r="H79" s="57">
        <f>H80</f>
        <v>1440520.9500000002</v>
      </c>
      <c r="I79" s="57">
        <f>I80</f>
        <v>673233.6</v>
      </c>
      <c r="J79" s="57">
        <f>J80</f>
        <v>0</v>
      </c>
      <c r="K79" s="50"/>
    </row>
    <row r="80" spans="1:11" s="48" customFormat="1" ht="28.8" customHeight="1" x14ac:dyDescent="0.25">
      <c r="A80" s="10" t="s">
        <v>9</v>
      </c>
      <c r="B80" s="39" t="s">
        <v>54</v>
      </c>
      <c r="C80" s="16">
        <v>240</v>
      </c>
      <c r="D80" s="9">
        <v>1196402.6000000001</v>
      </c>
      <c r="E80" s="57">
        <v>250000</v>
      </c>
      <c r="F80" s="57">
        <v>-5881.65</v>
      </c>
      <c r="G80" s="57"/>
      <c r="H80" s="57">
        <f>D80+E80+F80+G80</f>
        <v>1440520.9500000002</v>
      </c>
      <c r="I80" s="57">
        <v>673233.6</v>
      </c>
      <c r="J80" s="57">
        <v>0</v>
      </c>
      <c r="K80" s="50"/>
    </row>
    <row r="81" spans="1:12" s="48" customFormat="1" ht="17.399999999999999" customHeight="1" x14ac:dyDescent="0.25">
      <c r="A81" s="2" t="s">
        <v>35</v>
      </c>
      <c r="B81" s="39" t="s">
        <v>54</v>
      </c>
      <c r="C81" s="16">
        <v>850</v>
      </c>
      <c r="D81" s="9">
        <v>2000</v>
      </c>
      <c r="E81" s="57">
        <v>0</v>
      </c>
      <c r="F81" s="57">
        <v>5881.65</v>
      </c>
      <c r="G81" s="57"/>
      <c r="H81" s="57">
        <f>D81+E81+F81+G81</f>
        <v>7881.65</v>
      </c>
      <c r="I81" s="57">
        <v>0</v>
      </c>
      <c r="J81" s="57">
        <v>0</v>
      </c>
      <c r="K81" s="50"/>
    </row>
    <row r="82" spans="1:12" s="53" customFormat="1" ht="37.200000000000003" customHeight="1" x14ac:dyDescent="0.25">
      <c r="A82" s="28" t="s">
        <v>55</v>
      </c>
      <c r="B82" s="43" t="s">
        <v>56</v>
      </c>
      <c r="C82" s="46"/>
      <c r="D82" s="8">
        <f>D83</f>
        <v>665000</v>
      </c>
      <c r="E82" s="58"/>
      <c r="F82" s="58"/>
      <c r="G82" s="58"/>
      <c r="H82" s="58">
        <f>H83</f>
        <v>953561.5</v>
      </c>
      <c r="I82" s="58">
        <f t="shared" ref="I82:J82" si="39">I83</f>
        <v>561800</v>
      </c>
      <c r="J82" s="58">
        <f t="shared" si="39"/>
        <v>626900</v>
      </c>
      <c r="K82" s="52"/>
    </row>
    <row r="83" spans="1:12" s="48" customFormat="1" ht="49.95" customHeight="1" x14ac:dyDescent="0.25">
      <c r="A83" s="45" t="s">
        <v>57</v>
      </c>
      <c r="B83" s="11" t="s">
        <v>58</v>
      </c>
      <c r="C83" s="20"/>
      <c r="D83" s="9">
        <f>D84+D86</f>
        <v>665000</v>
      </c>
      <c r="E83" s="57"/>
      <c r="F83" s="57"/>
      <c r="G83" s="57"/>
      <c r="H83" s="57">
        <f>H84+H86</f>
        <v>953561.5</v>
      </c>
      <c r="I83" s="57">
        <f t="shared" ref="I83:J83" si="40">I84+I86</f>
        <v>561800</v>
      </c>
      <c r="J83" s="57">
        <f t="shared" si="40"/>
        <v>626900</v>
      </c>
      <c r="K83" s="50"/>
    </row>
    <row r="84" spans="1:12" s="48" customFormat="1" ht="27.6" customHeight="1" x14ac:dyDescent="0.25">
      <c r="A84" s="10" t="s">
        <v>8</v>
      </c>
      <c r="B84" s="11" t="s">
        <v>58</v>
      </c>
      <c r="C84" s="20">
        <v>200</v>
      </c>
      <c r="D84" s="9">
        <f>D85</f>
        <v>554000</v>
      </c>
      <c r="E84" s="57"/>
      <c r="F84" s="57"/>
      <c r="G84" s="57"/>
      <c r="H84" s="57">
        <f>H85</f>
        <v>554000</v>
      </c>
      <c r="I84" s="57">
        <f t="shared" ref="I84:J84" si="41">I85</f>
        <v>446800</v>
      </c>
      <c r="J84" s="57">
        <f t="shared" si="41"/>
        <v>511900</v>
      </c>
      <c r="K84" s="50"/>
    </row>
    <row r="85" spans="1:12" s="48" customFormat="1" ht="27" customHeight="1" x14ac:dyDescent="0.25">
      <c r="A85" s="10" t="s">
        <v>9</v>
      </c>
      <c r="B85" s="11" t="s">
        <v>58</v>
      </c>
      <c r="C85" s="20">
        <v>240</v>
      </c>
      <c r="D85" s="9">
        <v>554000</v>
      </c>
      <c r="E85" s="57">
        <v>0</v>
      </c>
      <c r="F85" s="57">
        <v>0</v>
      </c>
      <c r="G85" s="57"/>
      <c r="H85" s="57">
        <f>D85+E85+F85+G85</f>
        <v>554000</v>
      </c>
      <c r="I85" s="57">
        <v>446800</v>
      </c>
      <c r="J85" s="57">
        <v>511900</v>
      </c>
      <c r="K85" s="50"/>
    </row>
    <row r="86" spans="1:12" s="48" customFormat="1" ht="22.2" customHeight="1" x14ac:dyDescent="0.25">
      <c r="A86" s="42" t="s">
        <v>10</v>
      </c>
      <c r="B86" s="11" t="s">
        <v>58</v>
      </c>
      <c r="C86" s="20">
        <v>800</v>
      </c>
      <c r="D86" s="9">
        <f>D87</f>
        <v>111000</v>
      </c>
      <c r="E86" s="57"/>
      <c r="F86" s="57"/>
      <c r="G86" s="57"/>
      <c r="H86" s="57">
        <f>H87</f>
        <v>399561.5</v>
      </c>
      <c r="I86" s="57">
        <f t="shared" ref="I86:J86" si="42">I87</f>
        <v>115000</v>
      </c>
      <c r="J86" s="57">
        <f t="shared" si="42"/>
        <v>115000</v>
      </c>
      <c r="K86" s="50"/>
    </row>
    <row r="87" spans="1:12" s="48" customFormat="1" ht="49.95" customHeight="1" x14ac:dyDescent="0.25">
      <c r="A87" s="30" t="s">
        <v>59</v>
      </c>
      <c r="B87" s="11" t="s">
        <v>58</v>
      </c>
      <c r="C87" s="20">
        <v>814</v>
      </c>
      <c r="D87" s="9">
        <v>111000</v>
      </c>
      <c r="E87" s="57">
        <v>0</v>
      </c>
      <c r="F87" s="57">
        <v>288561.5</v>
      </c>
      <c r="G87" s="57"/>
      <c r="H87" s="57">
        <f>D87+E87+F87+G87</f>
        <v>399561.5</v>
      </c>
      <c r="I87" s="57">
        <v>115000</v>
      </c>
      <c r="J87" s="57">
        <v>115000</v>
      </c>
      <c r="K87" s="50"/>
    </row>
    <row r="88" spans="1:12" s="53" customFormat="1" ht="55.8" customHeight="1" x14ac:dyDescent="0.25">
      <c r="A88" s="28" t="s">
        <v>60</v>
      </c>
      <c r="B88" s="7" t="s">
        <v>61</v>
      </c>
      <c r="C88" s="46"/>
      <c r="D88" s="21">
        <f>D89</f>
        <v>33169165.479999997</v>
      </c>
      <c r="E88" s="21">
        <f t="shared" ref="E88:H88" si="43">E89</f>
        <v>0</v>
      </c>
      <c r="F88" s="21">
        <f t="shared" si="43"/>
        <v>0</v>
      </c>
      <c r="G88" s="21">
        <f t="shared" si="43"/>
        <v>0</v>
      </c>
      <c r="H88" s="21">
        <f t="shared" si="43"/>
        <v>33806427.479999997</v>
      </c>
      <c r="I88" s="58">
        <f t="shared" ref="I88:J88" si="44">I89+I97+I100+I95</f>
        <v>4724820</v>
      </c>
      <c r="J88" s="58">
        <f t="shared" si="44"/>
        <v>4911820</v>
      </c>
      <c r="K88" s="52"/>
      <c r="L88" s="63"/>
    </row>
    <row r="89" spans="1:12" s="48" customFormat="1" ht="100.8" customHeight="1" x14ac:dyDescent="0.25">
      <c r="A89" s="4" t="s">
        <v>62</v>
      </c>
      <c r="B89" s="11" t="s">
        <v>61</v>
      </c>
      <c r="C89" s="20"/>
      <c r="D89" s="9">
        <f>D90+D93+D97+D100+D95+D103</f>
        <v>33169165.479999997</v>
      </c>
      <c r="E89" s="9">
        <f t="shared" ref="E89:H89" si="45">E90+E93+E97+E100+E95+E103</f>
        <v>0</v>
      </c>
      <c r="F89" s="9">
        <f t="shared" si="45"/>
        <v>0</v>
      </c>
      <c r="G89" s="9">
        <f t="shared" si="45"/>
        <v>0</v>
      </c>
      <c r="H89" s="9">
        <f t="shared" si="45"/>
        <v>33806427.479999997</v>
      </c>
      <c r="I89" s="57">
        <f t="shared" ref="I89:J89" si="46">I91+I93</f>
        <v>1797640</v>
      </c>
      <c r="J89" s="57">
        <f t="shared" si="46"/>
        <v>1869550</v>
      </c>
      <c r="K89" s="50"/>
    </row>
    <row r="90" spans="1:12" s="48" customFormat="1" ht="114.6" customHeight="1" x14ac:dyDescent="0.25">
      <c r="A90" s="75" t="s">
        <v>64</v>
      </c>
      <c r="B90" s="11" t="s">
        <v>63</v>
      </c>
      <c r="C90" s="20"/>
      <c r="D90" s="9">
        <f>D91</f>
        <v>15479720</v>
      </c>
      <c r="E90" s="57"/>
      <c r="F90" s="57"/>
      <c r="G90" s="57"/>
      <c r="H90" s="57">
        <f>H91</f>
        <v>15479720</v>
      </c>
      <c r="I90" s="57">
        <f t="shared" ref="I90:J91" si="47">I91</f>
        <v>1797640</v>
      </c>
      <c r="J90" s="57">
        <f t="shared" si="47"/>
        <v>1869550</v>
      </c>
      <c r="K90" s="50"/>
    </row>
    <row r="91" spans="1:12" s="48" customFormat="1" ht="69.599999999999994" customHeight="1" x14ac:dyDescent="0.25">
      <c r="A91" s="75"/>
      <c r="B91" s="11" t="s">
        <v>63</v>
      </c>
      <c r="C91" s="20">
        <v>500</v>
      </c>
      <c r="D91" s="9">
        <f>D92</f>
        <v>15479720</v>
      </c>
      <c r="E91" s="57"/>
      <c r="F91" s="57"/>
      <c r="G91" s="57"/>
      <c r="H91" s="57">
        <f>H92</f>
        <v>15479720</v>
      </c>
      <c r="I91" s="57">
        <f t="shared" si="47"/>
        <v>1797640</v>
      </c>
      <c r="J91" s="57">
        <f t="shared" si="47"/>
        <v>1869550</v>
      </c>
      <c r="K91" s="50"/>
    </row>
    <row r="92" spans="1:12" s="48" customFormat="1" ht="20.399999999999999" customHeight="1" x14ac:dyDescent="0.25">
      <c r="A92" s="45" t="s">
        <v>3</v>
      </c>
      <c r="B92" s="11" t="s">
        <v>63</v>
      </c>
      <c r="C92" s="20">
        <v>540</v>
      </c>
      <c r="D92" s="9">
        <v>15479720</v>
      </c>
      <c r="E92" s="57"/>
      <c r="F92" s="57"/>
      <c r="G92" s="57">
        <v>0</v>
      </c>
      <c r="H92" s="57">
        <f>D92+E92+F92+G92</f>
        <v>15479720</v>
      </c>
      <c r="I92" s="57">
        <v>1797640</v>
      </c>
      <c r="J92" s="57">
        <v>1869550</v>
      </c>
      <c r="K92" s="50"/>
    </row>
    <row r="93" spans="1:12" s="48" customFormat="1" ht="20.399999999999999" customHeight="1" x14ac:dyDescent="0.25">
      <c r="A93" s="45" t="s">
        <v>3</v>
      </c>
      <c r="B93" s="11" t="s">
        <v>95</v>
      </c>
      <c r="C93" s="20">
        <v>500</v>
      </c>
      <c r="D93" s="9">
        <f>D94</f>
        <v>11249399.83</v>
      </c>
      <c r="E93" s="57"/>
      <c r="F93" s="57"/>
      <c r="G93" s="57"/>
      <c r="H93" s="57">
        <f>H94</f>
        <v>10940049.83</v>
      </c>
      <c r="I93" s="57">
        <f t="shared" ref="I93:J93" si="48">I94</f>
        <v>0</v>
      </c>
      <c r="J93" s="57">
        <f t="shared" si="48"/>
        <v>0</v>
      </c>
      <c r="K93" s="50"/>
    </row>
    <row r="94" spans="1:12" s="48" customFormat="1" ht="20.399999999999999" customHeight="1" x14ac:dyDescent="0.25">
      <c r="A94" s="45" t="s">
        <v>3</v>
      </c>
      <c r="B94" s="11" t="s">
        <v>95</v>
      </c>
      <c r="C94" s="20">
        <v>540</v>
      </c>
      <c r="D94" s="9">
        <v>11249399.83</v>
      </c>
      <c r="E94" s="57"/>
      <c r="F94" s="57"/>
      <c r="G94" s="57">
        <v>-309350</v>
      </c>
      <c r="H94" s="57">
        <f>D94+E94+F94+G94</f>
        <v>10940049.83</v>
      </c>
      <c r="I94" s="57">
        <v>0</v>
      </c>
      <c r="J94" s="57">
        <v>0</v>
      </c>
      <c r="K94" s="50"/>
    </row>
    <row r="95" spans="1:12" s="48" customFormat="1" ht="20.399999999999999" customHeight="1" x14ac:dyDescent="0.25">
      <c r="A95" s="45" t="s">
        <v>3</v>
      </c>
      <c r="B95" s="11" t="s">
        <v>99</v>
      </c>
      <c r="C95" s="20">
        <v>500</v>
      </c>
      <c r="D95" s="9">
        <f>D96</f>
        <v>3261400</v>
      </c>
      <c r="E95" s="57"/>
      <c r="F95" s="57"/>
      <c r="G95" s="57"/>
      <c r="H95" s="57">
        <f>H96</f>
        <v>3008637</v>
      </c>
      <c r="I95" s="57">
        <f t="shared" ref="I95:J95" si="49">I96</f>
        <v>0</v>
      </c>
      <c r="J95" s="57">
        <f t="shared" si="49"/>
        <v>0</v>
      </c>
      <c r="K95" s="50"/>
    </row>
    <row r="96" spans="1:12" s="48" customFormat="1" ht="20.399999999999999" customHeight="1" x14ac:dyDescent="0.25">
      <c r="A96" s="45" t="s">
        <v>3</v>
      </c>
      <c r="B96" s="11" t="s">
        <v>99</v>
      </c>
      <c r="C96" s="20">
        <v>540</v>
      </c>
      <c r="D96" s="9">
        <v>3261400</v>
      </c>
      <c r="E96" s="57"/>
      <c r="F96" s="57"/>
      <c r="G96" s="57">
        <v>-252763</v>
      </c>
      <c r="H96" s="57">
        <f>D96+E96+F96+G96</f>
        <v>3008637</v>
      </c>
      <c r="I96" s="57">
        <v>0</v>
      </c>
      <c r="J96" s="57">
        <v>0</v>
      </c>
      <c r="K96" s="50"/>
    </row>
    <row r="97" spans="1:11" s="48" customFormat="1" ht="15.6" customHeight="1" x14ac:dyDescent="0.25">
      <c r="A97" s="29" t="s">
        <v>65</v>
      </c>
      <c r="B97" s="39" t="s">
        <v>66</v>
      </c>
      <c r="C97" s="20"/>
      <c r="D97" s="9">
        <f>D98</f>
        <v>2753280</v>
      </c>
      <c r="E97" s="57"/>
      <c r="F97" s="57"/>
      <c r="G97" s="57"/>
      <c r="H97" s="57">
        <f>H98</f>
        <v>2753280</v>
      </c>
      <c r="I97" s="57">
        <f t="shared" ref="I97:J97" si="50">I98</f>
        <v>2877180</v>
      </c>
      <c r="J97" s="57">
        <f t="shared" si="50"/>
        <v>2992270</v>
      </c>
      <c r="K97" s="50"/>
    </row>
    <row r="98" spans="1:11" s="48" customFormat="1" ht="15.6" customHeight="1" x14ac:dyDescent="0.25">
      <c r="A98" s="10" t="s">
        <v>10</v>
      </c>
      <c r="B98" s="39" t="s">
        <v>66</v>
      </c>
      <c r="C98" s="20">
        <v>800</v>
      </c>
      <c r="D98" s="9">
        <f>D99</f>
        <v>2753280</v>
      </c>
      <c r="E98" s="57"/>
      <c r="F98" s="57"/>
      <c r="G98" s="57"/>
      <c r="H98" s="57">
        <f>H99</f>
        <v>2753280</v>
      </c>
      <c r="I98" s="57">
        <f t="shared" ref="I98:J98" si="51">I99</f>
        <v>2877180</v>
      </c>
      <c r="J98" s="57">
        <f t="shared" si="51"/>
        <v>2992270</v>
      </c>
      <c r="K98" s="50"/>
    </row>
    <row r="99" spans="1:11" s="48" customFormat="1" ht="49.95" customHeight="1" x14ac:dyDescent="0.25">
      <c r="A99" s="30" t="s">
        <v>59</v>
      </c>
      <c r="B99" s="39" t="s">
        <v>66</v>
      </c>
      <c r="C99" s="20">
        <v>814</v>
      </c>
      <c r="D99" s="9">
        <v>2753280</v>
      </c>
      <c r="E99" s="57"/>
      <c r="F99" s="57"/>
      <c r="G99" s="57"/>
      <c r="H99" s="57">
        <f>D99+E99+F99+G99</f>
        <v>2753280</v>
      </c>
      <c r="I99" s="57">
        <v>2877180</v>
      </c>
      <c r="J99" s="57">
        <v>2992270</v>
      </c>
      <c r="K99" s="50"/>
    </row>
    <row r="100" spans="1:11" s="48" customFormat="1" ht="49.95" customHeight="1" x14ac:dyDescent="0.25">
      <c r="A100" s="29" t="s">
        <v>65</v>
      </c>
      <c r="B100" s="39" t="s">
        <v>66</v>
      </c>
      <c r="C100" s="20"/>
      <c r="D100" s="9">
        <f>D101</f>
        <v>425365.65</v>
      </c>
      <c r="E100" s="57"/>
      <c r="F100" s="57"/>
      <c r="G100" s="57"/>
      <c r="H100" s="57">
        <f>H101</f>
        <v>216365.65000000002</v>
      </c>
      <c r="I100" s="57">
        <f t="shared" ref="I100:J101" si="52">I101</f>
        <v>50000</v>
      </c>
      <c r="J100" s="57">
        <f t="shared" si="52"/>
        <v>50000</v>
      </c>
      <c r="K100" s="50"/>
    </row>
    <row r="101" spans="1:11" s="48" customFormat="1" ht="29.4" customHeight="1" x14ac:dyDescent="0.25">
      <c r="A101" s="10" t="s">
        <v>8</v>
      </c>
      <c r="B101" s="39" t="s">
        <v>66</v>
      </c>
      <c r="C101" s="20">
        <v>200</v>
      </c>
      <c r="D101" s="9">
        <f>D102</f>
        <v>425365.65</v>
      </c>
      <c r="E101" s="57"/>
      <c r="F101" s="57"/>
      <c r="G101" s="57"/>
      <c r="H101" s="57">
        <f>H102</f>
        <v>216365.65000000002</v>
      </c>
      <c r="I101" s="57">
        <f t="shared" si="52"/>
        <v>50000</v>
      </c>
      <c r="J101" s="57">
        <f t="shared" si="52"/>
        <v>50000</v>
      </c>
      <c r="K101" s="50"/>
    </row>
    <row r="102" spans="1:11" s="48" customFormat="1" ht="28.2" customHeight="1" x14ac:dyDescent="0.25">
      <c r="A102" s="10" t="s">
        <v>9</v>
      </c>
      <c r="B102" s="39" t="s">
        <v>66</v>
      </c>
      <c r="C102" s="20">
        <v>240</v>
      </c>
      <c r="D102" s="9">
        <v>425365.65</v>
      </c>
      <c r="E102" s="57">
        <v>0</v>
      </c>
      <c r="F102" s="57">
        <v>-209000</v>
      </c>
      <c r="G102" s="57"/>
      <c r="H102" s="57">
        <f>D102+E102+F102+G102</f>
        <v>216365.65000000002</v>
      </c>
      <c r="I102" s="57">
        <v>50000</v>
      </c>
      <c r="J102" s="57">
        <v>50000</v>
      </c>
      <c r="K102" s="50"/>
    </row>
    <row r="103" spans="1:11" s="48" customFormat="1" ht="28.2" customHeight="1" x14ac:dyDescent="0.25">
      <c r="A103" s="45" t="s">
        <v>3</v>
      </c>
      <c r="B103" s="39" t="s">
        <v>61</v>
      </c>
      <c r="C103" s="20">
        <v>500</v>
      </c>
      <c r="D103" s="9">
        <f>D104</f>
        <v>0</v>
      </c>
      <c r="E103" s="57"/>
      <c r="F103" s="57"/>
      <c r="G103" s="57"/>
      <c r="H103" s="57">
        <f>H104</f>
        <v>1408375</v>
      </c>
      <c r="I103" s="57"/>
      <c r="J103" s="57"/>
      <c r="K103" s="50"/>
    </row>
    <row r="104" spans="1:11" s="48" customFormat="1" ht="28.2" customHeight="1" x14ac:dyDescent="0.25">
      <c r="A104" s="45" t="s">
        <v>3</v>
      </c>
      <c r="B104" s="39" t="s">
        <v>61</v>
      </c>
      <c r="C104" s="20">
        <v>540</v>
      </c>
      <c r="D104" s="9">
        <v>0</v>
      </c>
      <c r="E104" s="57"/>
      <c r="F104" s="57"/>
      <c r="G104" s="57">
        <v>1408375</v>
      </c>
      <c r="H104" s="57">
        <f>D104+E104+F104+G104</f>
        <v>1408375</v>
      </c>
      <c r="I104" s="57"/>
      <c r="J104" s="57"/>
      <c r="K104" s="50"/>
    </row>
    <row r="105" spans="1:11" s="53" customFormat="1" ht="40.799999999999997" customHeight="1" x14ac:dyDescent="0.25">
      <c r="A105" s="69" t="s">
        <v>67</v>
      </c>
      <c r="B105" s="38" t="s">
        <v>68</v>
      </c>
      <c r="C105" s="46"/>
      <c r="D105" s="8">
        <f>D106</f>
        <v>30000</v>
      </c>
      <c r="E105" s="58"/>
      <c r="F105" s="58"/>
      <c r="G105" s="58"/>
      <c r="H105" s="58">
        <f>H106</f>
        <v>120000</v>
      </c>
      <c r="I105" s="58">
        <f t="shared" ref="I105:J107" si="53">I106</f>
        <v>60000</v>
      </c>
      <c r="J105" s="58">
        <f t="shared" si="53"/>
        <v>60000</v>
      </c>
      <c r="K105" s="52"/>
    </row>
    <row r="106" spans="1:11" s="48" customFormat="1" ht="57" customHeight="1" x14ac:dyDescent="0.25">
      <c r="A106" s="10" t="s">
        <v>69</v>
      </c>
      <c r="B106" s="11" t="s">
        <v>70</v>
      </c>
      <c r="C106" s="20"/>
      <c r="D106" s="9">
        <f>D107</f>
        <v>30000</v>
      </c>
      <c r="E106" s="57"/>
      <c r="F106" s="57"/>
      <c r="G106" s="57"/>
      <c r="H106" s="57">
        <f>H107</f>
        <v>120000</v>
      </c>
      <c r="I106" s="57">
        <f t="shared" si="53"/>
        <v>60000</v>
      </c>
      <c r="J106" s="57">
        <f t="shared" si="53"/>
        <v>60000</v>
      </c>
      <c r="K106" s="50"/>
    </row>
    <row r="107" spans="1:11" s="48" customFormat="1" ht="27.6" customHeight="1" x14ac:dyDescent="0.25">
      <c r="A107" s="10" t="s">
        <v>8</v>
      </c>
      <c r="B107" s="11" t="s">
        <v>70</v>
      </c>
      <c r="C107" s="20">
        <v>200</v>
      </c>
      <c r="D107" s="9">
        <f>D108</f>
        <v>30000</v>
      </c>
      <c r="E107" s="57"/>
      <c r="F107" s="57"/>
      <c r="G107" s="57"/>
      <c r="H107" s="57">
        <f>H108</f>
        <v>120000</v>
      </c>
      <c r="I107" s="57">
        <f t="shared" si="53"/>
        <v>60000</v>
      </c>
      <c r="J107" s="57">
        <f t="shared" si="53"/>
        <v>60000</v>
      </c>
      <c r="K107" s="50"/>
    </row>
    <row r="108" spans="1:11" s="48" customFormat="1" ht="29.4" customHeight="1" x14ac:dyDescent="0.25">
      <c r="A108" s="10" t="s">
        <v>9</v>
      </c>
      <c r="B108" s="11" t="s">
        <v>70</v>
      </c>
      <c r="C108" s="20">
        <v>240</v>
      </c>
      <c r="D108" s="9">
        <v>30000</v>
      </c>
      <c r="E108" s="57">
        <v>90000</v>
      </c>
      <c r="F108" s="57">
        <v>0</v>
      </c>
      <c r="G108" s="57"/>
      <c r="H108" s="57">
        <f>D108+E108+F108+G108</f>
        <v>120000</v>
      </c>
      <c r="I108" s="57">
        <v>60000</v>
      </c>
      <c r="J108" s="57">
        <v>60000</v>
      </c>
      <c r="K108" s="50"/>
    </row>
    <row r="109" spans="1:11" s="53" customFormat="1" ht="30" customHeight="1" x14ac:dyDescent="0.25">
      <c r="A109" s="28" t="s">
        <v>71</v>
      </c>
      <c r="B109" s="38" t="s">
        <v>72</v>
      </c>
      <c r="C109" s="46"/>
      <c r="D109" s="8">
        <f>D110+D113+D115+D117</f>
        <v>1611030</v>
      </c>
      <c r="E109" s="58"/>
      <c r="F109" s="58"/>
      <c r="G109" s="58"/>
      <c r="H109" s="58">
        <f>H110+H113+H115+H117</f>
        <v>3732828.73</v>
      </c>
      <c r="I109" s="58">
        <f t="shared" ref="I109:J109" si="54">I110</f>
        <v>548594</v>
      </c>
      <c r="J109" s="58">
        <f t="shared" si="54"/>
        <v>448542</v>
      </c>
      <c r="K109" s="52"/>
    </row>
    <row r="110" spans="1:11" s="48" customFormat="1" ht="43.8" customHeight="1" x14ac:dyDescent="0.25">
      <c r="A110" s="3" t="s">
        <v>73</v>
      </c>
      <c r="B110" s="39" t="s">
        <v>74</v>
      </c>
      <c r="C110" s="20"/>
      <c r="D110" s="9">
        <f>D111</f>
        <v>1611030</v>
      </c>
      <c r="E110" s="57"/>
      <c r="F110" s="57"/>
      <c r="G110" s="57"/>
      <c r="H110" s="57">
        <f>H111</f>
        <v>2066185.5</v>
      </c>
      <c r="I110" s="57">
        <f t="shared" ref="I110:J110" si="55">I111+I116</f>
        <v>548594</v>
      </c>
      <c r="J110" s="57">
        <f t="shared" si="55"/>
        <v>448542</v>
      </c>
      <c r="K110" s="50"/>
    </row>
    <row r="111" spans="1:11" s="48" customFormat="1" ht="27" customHeight="1" x14ac:dyDescent="0.25">
      <c r="A111" s="10" t="s">
        <v>8</v>
      </c>
      <c r="B111" s="39" t="s">
        <v>74</v>
      </c>
      <c r="C111" s="20">
        <v>200</v>
      </c>
      <c r="D111" s="9">
        <f>D112</f>
        <v>1611030</v>
      </c>
      <c r="E111" s="57"/>
      <c r="F111" s="57"/>
      <c r="G111" s="57"/>
      <c r="H111" s="57">
        <f>H112</f>
        <v>2066185.5</v>
      </c>
      <c r="I111" s="57">
        <f t="shared" ref="I111:J111" si="56">I112</f>
        <v>548594</v>
      </c>
      <c r="J111" s="57">
        <f t="shared" si="56"/>
        <v>448542</v>
      </c>
      <c r="K111" s="50"/>
    </row>
    <row r="112" spans="1:11" s="48" customFormat="1" ht="28.8" customHeight="1" x14ac:dyDescent="0.25">
      <c r="A112" s="10" t="s">
        <v>9</v>
      </c>
      <c r="B112" s="39" t="s">
        <v>74</v>
      </c>
      <c r="C112" s="20">
        <v>240</v>
      </c>
      <c r="D112" s="9">
        <v>1611030</v>
      </c>
      <c r="E112" s="57">
        <v>100000</v>
      </c>
      <c r="F112" s="57">
        <v>-126844.5</v>
      </c>
      <c r="G112" s="57">
        <v>482000</v>
      </c>
      <c r="H112" s="57">
        <f>D112+E112+F112+G112</f>
        <v>2066185.5</v>
      </c>
      <c r="I112" s="57">
        <v>548594</v>
      </c>
      <c r="J112" s="57">
        <v>448542</v>
      </c>
      <c r="K112" s="50"/>
    </row>
    <row r="113" spans="1:11" s="48" customFormat="1" ht="28.8" customHeight="1" x14ac:dyDescent="0.25">
      <c r="A113" s="10" t="s">
        <v>8</v>
      </c>
      <c r="B113" s="39" t="s">
        <v>112</v>
      </c>
      <c r="C113" s="20">
        <v>200</v>
      </c>
      <c r="D113" s="9">
        <f>D114</f>
        <v>0</v>
      </c>
      <c r="E113" s="57"/>
      <c r="F113" s="57"/>
      <c r="G113" s="57"/>
      <c r="H113" s="57">
        <f>H114</f>
        <v>146820</v>
      </c>
      <c r="I113" s="57"/>
      <c r="J113" s="57"/>
      <c r="K113" s="50"/>
    </row>
    <row r="114" spans="1:11" s="48" customFormat="1" ht="28.8" customHeight="1" x14ac:dyDescent="0.25">
      <c r="A114" s="10" t="s">
        <v>9</v>
      </c>
      <c r="B114" s="39" t="s">
        <v>112</v>
      </c>
      <c r="C114" s="20">
        <v>240</v>
      </c>
      <c r="D114" s="9">
        <v>0</v>
      </c>
      <c r="E114" s="57">
        <v>0</v>
      </c>
      <c r="F114" s="57">
        <v>0</v>
      </c>
      <c r="G114" s="57">
        <v>146820</v>
      </c>
      <c r="H114" s="57">
        <f>D114+E114+F114+G114</f>
        <v>146820</v>
      </c>
      <c r="I114" s="57"/>
      <c r="J114" s="57"/>
      <c r="K114" s="50"/>
    </row>
    <row r="115" spans="1:11" s="48" customFormat="1" ht="28.8" customHeight="1" x14ac:dyDescent="0.25">
      <c r="A115" s="10" t="s">
        <v>8</v>
      </c>
      <c r="B115" s="39" t="s">
        <v>113</v>
      </c>
      <c r="C115" s="20">
        <v>200</v>
      </c>
      <c r="D115" s="9">
        <f>D116</f>
        <v>0</v>
      </c>
      <c r="E115" s="57"/>
      <c r="F115" s="57"/>
      <c r="G115" s="57"/>
      <c r="H115" s="57">
        <f>H116</f>
        <v>1406700</v>
      </c>
      <c r="I115" s="57"/>
      <c r="J115" s="57"/>
      <c r="K115" s="50"/>
    </row>
    <row r="116" spans="1:11" s="48" customFormat="1" ht="28.8" customHeight="1" x14ac:dyDescent="0.25">
      <c r="A116" s="10" t="s">
        <v>9</v>
      </c>
      <c r="B116" s="39" t="s">
        <v>113</v>
      </c>
      <c r="C116" s="20">
        <v>240</v>
      </c>
      <c r="D116" s="9">
        <v>0</v>
      </c>
      <c r="E116" s="59">
        <v>0</v>
      </c>
      <c r="F116" s="57">
        <v>0</v>
      </c>
      <c r="G116" s="57">
        <v>1406700</v>
      </c>
      <c r="H116" s="57">
        <f>D116+E116+F116+G116</f>
        <v>1406700</v>
      </c>
      <c r="I116" s="57">
        <v>0</v>
      </c>
      <c r="J116" s="57">
        <v>0</v>
      </c>
      <c r="K116" s="50"/>
    </row>
    <row r="117" spans="1:11" s="48" customFormat="1" ht="28.8" customHeight="1" x14ac:dyDescent="0.25">
      <c r="A117" s="10" t="s">
        <v>116</v>
      </c>
      <c r="B117" s="39" t="s">
        <v>114</v>
      </c>
      <c r="C117" s="20"/>
      <c r="D117" s="9">
        <f>D118</f>
        <v>0</v>
      </c>
      <c r="E117" s="59"/>
      <c r="F117" s="57"/>
      <c r="G117" s="57"/>
      <c r="H117" s="57">
        <f>H118</f>
        <v>113123.23000000001</v>
      </c>
      <c r="I117" s="57"/>
      <c r="J117" s="57"/>
      <c r="K117" s="50"/>
    </row>
    <row r="118" spans="1:11" s="48" customFormat="1" ht="28.8" customHeight="1" x14ac:dyDescent="0.25">
      <c r="A118" s="10" t="s">
        <v>6</v>
      </c>
      <c r="B118" s="39" t="s">
        <v>114</v>
      </c>
      <c r="C118" s="20">
        <v>100</v>
      </c>
      <c r="D118" s="9">
        <f>D119</f>
        <v>0</v>
      </c>
      <c r="E118" s="59"/>
      <c r="F118" s="57"/>
      <c r="G118" s="57"/>
      <c r="H118" s="57">
        <f>H119</f>
        <v>113123.23000000001</v>
      </c>
      <c r="I118" s="57"/>
      <c r="J118" s="57"/>
      <c r="K118" s="50"/>
    </row>
    <row r="119" spans="1:11" s="48" customFormat="1" ht="28.8" customHeight="1" x14ac:dyDescent="0.25">
      <c r="A119" s="10" t="s">
        <v>11</v>
      </c>
      <c r="B119" s="39" t="s">
        <v>114</v>
      </c>
      <c r="C119" s="20">
        <v>110</v>
      </c>
      <c r="D119" s="9">
        <v>0</v>
      </c>
      <c r="E119" s="59">
        <v>0</v>
      </c>
      <c r="F119" s="57">
        <v>69083</v>
      </c>
      <c r="G119" s="57">
        <v>44040.23</v>
      </c>
      <c r="H119" s="57">
        <f>D119+E119+F119+G119</f>
        <v>113123.23000000001</v>
      </c>
      <c r="I119" s="57"/>
      <c r="J119" s="57"/>
      <c r="K119" s="50"/>
    </row>
    <row r="120" spans="1:11" s="53" customFormat="1" ht="49.95" customHeight="1" x14ac:dyDescent="0.25">
      <c r="A120" s="66" t="s">
        <v>75</v>
      </c>
      <c r="B120" s="38" t="s">
        <v>76</v>
      </c>
      <c r="C120" s="46"/>
      <c r="D120" s="8">
        <f>D121+D124+D126</f>
        <v>3883407</v>
      </c>
      <c r="E120" s="58"/>
      <c r="F120" s="58">
        <v>0</v>
      </c>
      <c r="G120" s="58"/>
      <c r="H120" s="58">
        <f>H121+H124+H126</f>
        <v>7649433</v>
      </c>
      <c r="I120" s="58">
        <f t="shared" ref="I120:J120" si="57">I121+I124+I126</f>
        <v>4948630</v>
      </c>
      <c r="J120" s="58">
        <f t="shared" si="57"/>
        <v>4542420</v>
      </c>
      <c r="K120" s="52"/>
    </row>
    <row r="121" spans="1:11" s="48" customFormat="1" ht="49.95" customHeight="1" x14ac:dyDescent="0.25">
      <c r="A121" s="29" t="s">
        <v>77</v>
      </c>
      <c r="B121" s="39" t="s">
        <v>78</v>
      </c>
      <c r="C121" s="20"/>
      <c r="D121" s="19">
        <f>D122+D128+D130+D132</f>
        <v>2897017</v>
      </c>
      <c r="E121" s="57"/>
      <c r="F121" s="57"/>
      <c r="G121" s="57"/>
      <c r="H121" s="57">
        <f>H122+H128+H130+H132</f>
        <v>6663043</v>
      </c>
      <c r="I121" s="57">
        <f t="shared" ref="I121:J121" si="58">I122+I128+I130+I132</f>
        <v>4009730</v>
      </c>
      <c r="J121" s="57">
        <f t="shared" si="58"/>
        <v>3603520</v>
      </c>
      <c r="K121" s="50"/>
    </row>
    <row r="122" spans="1:11" s="48" customFormat="1" ht="59.4" customHeight="1" x14ac:dyDescent="0.25">
      <c r="A122" s="10" t="s">
        <v>6</v>
      </c>
      <c r="B122" s="39" t="s">
        <v>78</v>
      </c>
      <c r="C122" s="16">
        <v>100</v>
      </c>
      <c r="D122" s="19">
        <f>D123</f>
        <v>2112986</v>
      </c>
      <c r="E122" s="57"/>
      <c r="F122" s="57"/>
      <c r="G122" s="57"/>
      <c r="H122" s="57">
        <f>H123</f>
        <v>5329376</v>
      </c>
      <c r="I122" s="57">
        <f t="shared" ref="I122:J122" si="59">I123</f>
        <v>3032291</v>
      </c>
      <c r="J122" s="57">
        <f t="shared" si="59"/>
        <v>2829189</v>
      </c>
      <c r="K122" s="50"/>
    </row>
    <row r="123" spans="1:11" s="48" customFormat="1" ht="15.6" customHeight="1" x14ac:dyDescent="0.25">
      <c r="A123" s="10" t="s">
        <v>11</v>
      </c>
      <c r="B123" s="39" t="s">
        <v>78</v>
      </c>
      <c r="C123" s="16">
        <v>110</v>
      </c>
      <c r="D123" s="19">
        <v>2112986</v>
      </c>
      <c r="E123" s="57">
        <v>0</v>
      </c>
      <c r="F123" s="57"/>
      <c r="G123" s="57">
        <v>3216390</v>
      </c>
      <c r="H123" s="57">
        <f>D123+E123+F123+G123</f>
        <v>5329376</v>
      </c>
      <c r="I123" s="57">
        <v>3032291</v>
      </c>
      <c r="J123" s="57">
        <v>2829189</v>
      </c>
      <c r="K123" s="50"/>
    </row>
    <row r="124" spans="1:11" s="48" customFormat="1" ht="15.6" customHeight="1" x14ac:dyDescent="0.25">
      <c r="A124" s="10" t="s">
        <v>6</v>
      </c>
      <c r="B124" s="39" t="s">
        <v>97</v>
      </c>
      <c r="C124" s="16">
        <v>100</v>
      </c>
      <c r="D124" s="19">
        <f>D125</f>
        <v>938900</v>
      </c>
      <c r="E124" s="57"/>
      <c r="F124" s="57"/>
      <c r="G124" s="57"/>
      <c r="H124" s="57">
        <f>H125</f>
        <v>938900</v>
      </c>
      <c r="I124" s="57">
        <f t="shared" ref="I124:J124" si="60">I125</f>
        <v>938900</v>
      </c>
      <c r="J124" s="57">
        <f t="shared" si="60"/>
        <v>938900</v>
      </c>
      <c r="K124" s="50"/>
    </row>
    <row r="125" spans="1:11" s="48" customFormat="1" ht="15.6" customHeight="1" x14ac:dyDescent="0.25">
      <c r="A125" s="10" t="s">
        <v>11</v>
      </c>
      <c r="B125" s="39" t="s">
        <v>97</v>
      </c>
      <c r="C125" s="16">
        <v>110</v>
      </c>
      <c r="D125" s="19">
        <v>938900</v>
      </c>
      <c r="E125" s="57"/>
      <c r="F125" s="57"/>
      <c r="G125" s="57"/>
      <c r="H125" s="57">
        <f>D125+E125+F125+G125</f>
        <v>938900</v>
      </c>
      <c r="I125" s="57">
        <v>938900</v>
      </c>
      <c r="J125" s="57">
        <v>938900</v>
      </c>
      <c r="K125" s="50"/>
    </row>
    <row r="126" spans="1:11" s="48" customFormat="1" ht="15.6" customHeight="1" x14ac:dyDescent="0.25">
      <c r="A126" s="10" t="s">
        <v>6</v>
      </c>
      <c r="B126" s="39" t="s">
        <v>98</v>
      </c>
      <c r="C126" s="16">
        <v>100</v>
      </c>
      <c r="D126" s="19">
        <f>D127</f>
        <v>47490</v>
      </c>
      <c r="E126" s="57"/>
      <c r="F126" s="57"/>
      <c r="G126" s="57"/>
      <c r="H126" s="57">
        <f>H127</f>
        <v>47490</v>
      </c>
      <c r="I126" s="57">
        <f t="shared" ref="I126:J126" si="61">I127</f>
        <v>0</v>
      </c>
      <c r="J126" s="57">
        <f t="shared" si="61"/>
        <v>0</v>
      </c>
      <c r="K126" s="50"/>
    </row>
    <row r="127" spans="1:11" s="48" customFormat="1" ht="15.6" customHeight="1" x14ac:dyDescent="0.25">
      <c r="A127" s="10" t="s">
        <v>11</v>
      </c>
      <c r="B127" s="39" t="s">
        <v>98</v>
      </c>
      <c r="C127" s="16">
        <v>110</v>
      </c>
      <c r="D127" s="19">
        <v>47490</v>
      </c>
      <c r="E127" s="57"/>
      <c r="F127" s="57"/>
      <c r="G127" s="57"/>
      <c r="H127" s="57">
        <f>D127+E127+F127+G127</f>
        <v>47490</v>
      </c>
      <c r="I127" s="57">
        <v>0</v>
      </c>
      <c r="J127" s="57">
        <v>0</v>
      </c>
      <c r="K127" s="50"/>
    </row>
    <row r="128" spans="1:11" s="48" customFormat="1" ht="28.2" customHeight="1" x14ac:dyDescent="0.25">
      <c r="A128" s="10" t="s">
        <v>8</v>
      </c>
      <c r="B128" s="39" t="s">
        <v>78</v>
      </c>
      <c r="C128" s="16">
        <v>200</v>
      </c>
      <c r="D128" s="19">
        <f>D129</f>
        <v>776031</v>
      </c>
      <c r="E128" s="57"/>
      <c r="F128" s="57"/>
      <c r="G128" s="57"/>
      <c r="H128" s="57">
        <f>H129</f>
        <v>1322667</v>
      </c>
      <c r="I128" s="57">
        <f t="shared" ref="I128:J128" si="62">I129</f>
        <v>977439</v>
      </c>
      <c r="J128" s="57">
        <f t="shared" si="62"/>
        <v>774331</v>
      </c>
      <c r="K128" s="50"/>
    </row>
    <row r="129" spans="1:11" s="48" customFormat="1" ht="30" customHeight="1" x14ac:dyDescent="0.25">
      <c r="A129" s="10" t="s">
        <v>9</v>
      </c>
      <c r="B129" s="39" t="s">
        <v>78</v>
      </c>
      <c r="C129" s="16">
        <v>240</v>
      </c>
      <c r="D129" s="19">
        <v>776031</v>
      </c>
      <c r="E129" s="57">
        <v>40000</v>
      </c>
      <c r="F129" s="57">
        <v>17700</v>
      </c>
      <c r="G129" s="57">
        <v>488936</v>
      </c>
      <c r="H129" s="57">
        <f>D129+G129+E129+F129</f>
        <v>1322667</v>
      </c>
      <c r="I129" s="57">
        <v>977439</v>
      </c>
      <c r="J129" s="57">
        <v>774331</v>
      </c>
      <c r="K129" s="50"/>
    </row>
    <row r="130" spans="1:11" s="48" customFormat="1" ht="1.2" hidden="1" customHeight="1" x14ac:dyDescent="0.25">
      <c r="A130" s="10" t="s">
        <v>16</v>
      </c>
      <c r="B130" s="39" t="s">
        <v>92</v>
      </c>
      <c r="C130" s="16">
        <v>300</v>
      </c>
      <c r="D130" s="19">
        <f>D131</f>
        <v>0</v>
      </c>
      <c r="E130" s="57"/>
      <c r="F130" s="57"/>
      <c r="G130" s="57"/>
      <c r="H130" s="57">
        <f>H131</f>
        <v>0</v>
      </c>
      <c r="I130" s="57">
        <f t="shared" ref="I130:J130" si="63">I131</f>
        <v>0</v>
      </c>
      <c r="J130" s="57">
        <f t="shared" si="63"/>
        <v>0</v>
      </c>
      <c r="K130" s="50"/>
    </row>
    <row r="131" spans="1:11" s="48" customFormat="1" ht="30.6" hidden="1" customHeight="1" x14ac:dyDescent="0.25">
      <c r="A131" s="10" t="s">
        <v>91</v>
      </c>
      <c r="B131" s="39" t="s">
        <v>92</v>
      </c>
      <c r="C131" s="16">
        <v>350</v>
      </c>
      <c r="D131" s="19">
        <v>0</v>
      </c>
      <c r="E131" s="57"/>
      <c r="F131" s="57"/>
      <c r="G131" s="57">
        <v>0</v>
      </c>
      <c r="H131" s="57">
        <f>D131+E131+F131+G131</f>
        <v>0</v>
      </c>
      <c r="I131" s="57">
        <v>0</v>
      </c>
      <c r="J131" s="57">
        <v>0</v>
      </c>
      <c r="K131" s="50"/>
    </row>
    <row r="132" spans="1:11" s="48" customFormat="1" ht="22.8" customHeight="1" x14ac:dyDescent="0.25">
      <c r="A132" s="2" t="s">
        <v>35</v>
      </c>
      <c r="B132" s="39" t="s">
        <v>78</v>
      </c>
      <c r="C132" s="16">
        <v>850</v>
      </c>
      <c r="D132" s="19">
        <v>8000</v>
      </c>
      <c r="E132" s="57">
        <v>0</v>
      </c>
      <c r="F132" s="57">
        <v>3000</v>
      </c>
      <c r="G132" s="57"/>
      <c r="H132" s="57">
        <f>D132+G132+E132+F132</f>
        <v>11000</v>
      </c>
      <c r="I132" s="57">
        <v>0</v>
      </c>
      <c r="J132" s="57">
        <v>0</v>
      </c>
      <c r="K132" s="50"/>
    </row>
    <row r="133" spans="1:11" s="53" customFormat="1" ht="42" customHeight="1" x14ac:dyDescent="0.25">
      <c r="A133" s="69" t="s">
        <v>79</v>
      </c>
      <c r="B133" s="43" t="s">
        <v>80</v>
      </c>
      <c r="C133" s="14"/>
      <c r="D133" s="8">
        <f>D134</f>
        <v>2149542</v>
      </c>
      <c r="E133" s="58"/>
      <c r="F133" s="58"/>
      <c r="G133" s="58"/>
      <c r="H133" s="58">
        <f>H134</f>
        <v>2149542</v>
      </c>
      <c r="I133" s="58">
        <f t="shared" ref="I133:J133" si="64">I134</f>
        <v>2185150</v>
      </c>
      <c r="J133" s="58">
        <f t="shared" si="64"/>
        <v>1778640</v>
      </c>
      <c r="K133" s="52"/>
    </row>
    <row r="134" spans="1:11" s="48" customFormat="1" ht="56.4" customHeight="1" x14ac:dyDescent="0.25">
      <c r="A134" s="47" t="s">
        <v>81</v>
      </c>
      <c r="B134" s="39" t="s">
        <v>82</v>
      </c>
      <c r="C134" s="14"/>
      <c r="D134" s="9">
        <f>D135+D137</f>
        <v>2149542</v>
      </c>
      <c r="E134" s="57"/>
      <c r="F134" s="57"/>
      <c r="G134" s="57"/>
      <c r="H134" s="57">
        <f>H135+H137</f>
        <v>2149542</v>
      </c>
      <c r="I134" s="57">
        <f t="shared" ref="I134:J134" si="65">I135+I137</f>
        <v>2185150</v>
      </c>
      <c r="J134" s="57">
        <f t="shared" si="65"/>
        <v>1778640</v>
      </c>
      <c r="K134" s="50"/>
    </row>
    <row r="135" spans="1:11" s="48" customFormat="1" ht="55.8" customHeight="1" x14ac:dyDescent="0.25">
      <c r="A135" s="10" t="s">
        <v>6</v>
      </c>
      <c r="B135" s="39" t="s">
        <v>82</v>
      </c>
      <c r="C135" s="16">
        <v>100</v>
      </c>
      <c r="D135" s="9">
        <f>D136</f>
        <v>2138542</v>
      </c>
      <c r="E135" s="57"/>
      <c r="F135" s="57"/>
      <c r="G135" s="57"/>
      <c r="H135" s="57">
        <f>H136</f>
        <v>2138542</v>
      </c>
      <c r="I135" s="57">
        <f t="shared" ref="I135:J135" si="66">I136</f>
        <v>2138542</v>
      </c>
      <c r="J135" s="57">
        <f t="shared" si="66"/>
        <v>1778640</v>
      </c>
      <c r="K135" s="50"/>
    </row>
    <row r="136" spans="1:11" s="48" customFormat="1" ht="15.6" customHeight="1" x14ac:dyDescent="0.25">
      <c r="A136" s="10" t="s">
        <v>11</v>
      </c>
      <c r="B136" s="39" t="s">
        <v>82</v>
      </c>
      <c r="C136" s="16">
        <v>110</v>
      </c>
      <c r="D136" s="9">
        <v>2138542</v>
      </c>
      <c r="E136" s="57">
        <v>0</v>
      </c>
      <c r="F136" s="57"/>
      <c r="G136" s="57"/>
      <c r="H136" s="57">
        <f>D136+E136+F136</f>
        <v>2138542</v>
      </c>
      <c r="I136" s="57">
        <v>2138542</v>
      </c>
      <c r="J136" s="57">
        <v>1778640</v>
      </c>
      <c r="K136" s="50"/>
    </row>
    <row r="137" spans="1:11" s="48" customFormat="1" ht="28.8" customHeight="1" x14ac:dyDescent="0.25">
      <c r="A137" s="10" t="s">
        <v>8</v>
      </c>
      <c r="B137" s="39" t="s">
        <v>82</v>
      </c>
      <c r="C137" s="16">
        <v>200</v>
      </c>
      <c r="D137" s="9">
        <f>D138</f>
        <v>11000</v>
      </c>
      <c r="E137" s="57"/>
      <c r="F137" s="57"/>
      <c r="G137" s="57"/>
      <c r="H137" s="57">
        <f>H138</f>
        <v>11000</v>
      </c>
      <c r="I137" s="57">
        <f t="shared" ref="I137:J137" si="67">I138</f>
        <v>46608</v>
      </c>
      <c r="J137" s="57">
        <f t="shared" si="67"/>
        <v>0</v>
      </c>
      <c r="K137" s="50"/>
    </row>
    <row r="138" spans="1:11" s="48" customFormat="1" ht="29.4" customHeight="1" x14ac:dyDescent="0.25">
      <c r="A138" s="10" t="s">
        <v>9</v>
      </c>
      <c r="B138" s="39" t="s">
        <v>82</v>
      </c>
      <c r="C138" s="16">
        <v>240</v>
      </c>
      <c r="D138" s="9">
        <v>11000</v>
      </c>
      <c r="E138" s="59">
        <v>0</v>
      </c>
      <c r="F138" s="57"/>
      <c r="G138" s="57"/>
      <c r="H138" s="57">
        <f>D138+E138+F138+G138</f>
        <v>11000</v>
      </c>
      <c r="I138" s="57">
        <v>46608</v>
      </c>
      <c r="J138" s="57">
        <v>0</v>
      </c>
      <c r="K138" s="50"/>
    </row>
    <row r="139" spans="1:11" s="53" customFormat="1" ht="40.799999999999997" customHeight="1" x14ac:dyDescent="0.25">
      <c r="A139" s="28" t="s">
        <v>83</v>
      </c>
      <c r="B139" s="26" t="s">
        <v>84</v>
      </c>
      <c r="C139" s="14">
        <v>200</v>
      </c>
      <c r="D139" s="8">
        <f>D140</f>
        <v>450000</v>
      </c>
      <c r="E139" s="58"/>
      <c r="F139" s="58"/>
      <c r="G139" s="58"/>
      <c r="H139" s="58">
        <f>H140</f>
        <v>950000</v>
      </c>
      <c r="I139" s="58">
        <f t="shared" ref="I139:J139" si="68">I140</f>
        <v>200000</v>
      </c>
      <c r="J139" s="58">
        <f t="shared" si="68"/>
        <v>200000</v>
      </c>
      <c r="K139" s="52"/>
    </row>
    <row r="140" spans="1:11" s="48" customFormat="1" ht="56.4" customHeight="1" x14ac:dyDescent="0.25">
      <c r="A140" s="29" t="s">
        <v>85</v>
      </c>
      <c r="B140" s="27" t="s">
        <v>86</v>
      </c>
      <c r="C140" s="16">
        <v>240</v>
      </c>
      <c r="D140" s="9">
        <v>450000</v>
      </c>
      <c r="E140" s="57">
        <v>500000</v>
      </c>
      <c r="F140" s="57">
        <v>0</v>
      </c>
      <c r="G140" s="57"/>
      <c r="H140" s="57">
        <f>D140+E140+F140+G140</f>
        <v>950000</v>
      </c>
      <c r="I140" s="57">
        <v>200000</v>
      </c>
      <c r="J140" s="57">
        <v>200000</v>
      </c>
      <c r="K140" s="50"/>
    </row>
    <row r="141" spans="1:11" s="48" customFormat="1" ht="13.8" x14ac:dyDescent="0.25">
      <c r="A141" s="31" t="s">
        <v>2</v>
      </c>
      <c r="B141" s="32"/>
      <c r="C141" s="33"/>
      <c r="D141" s="34">
        <f>D11+D18+D28+D63+D67+D75+D82+D88+D105+D109+D120+D133+D139</f>
        <v>58621785.479999997</v>
      </c>
      <c r="E141" s="57">
        <f>SUM(E11:E140)</f>
        <v>1175814.71</v>
      </c>
      <c r="F141" s="57">
        <f>SUM(F11:F140)</f>
        <v>0</v>
      </c>
      <c r="G141" s="57">
        <f>SUM(G11:G140)</f>
        <v>12598387.23</v>
      </c>
      <c r="H141" s="57">
        <f>H11+H18+H28+H63+H67+H75+H82+H88+H105+H109+H120+H133+H139</f>
        <v>72395987.419999987</v>
      </c>
      <c r="I141" s="57">
        <f>I11+I18+I28+I63+I67+I75+I82+I88+I105+I109+I120+I133+I139</f>
        <v>27432740</v>
      </c>
      <c r="J141" s="57">
        <f>J11+J18+J28+J63+J67+J75+J82+J88+J105+J109+J120+J133+J139</f>
        <v>25847550</v>
      </c>
      <c r="K141" s="50"/>
    </row>
    <row r="142" spans="1:11" s="48" customFormat="1" x14ac:dyDescent="0.25"/>
    <row r="143" spans="1:11" s="48" customFormat="1" x14ac:dyDescent="0.25">
      <c r="H143" s="60"/>
      <c r="I143" s="60">
        <f>27432740-I141</f>
        <v>0</v>
      </c>
      <c r="J143" s="60">
        <f>25847550-J141</f>
        <v>0</v>
      </c>
      <c r="K143" s="60"/>
    </row>
    <row r="144" spans="1:11" s="48" customFormat="1" x14ac:dyDescent="0.25">
      <c r="H144" s="65"/>
    </row>
    <row r="145" spans="4:10" s="48" customFormat="1" x14ac:dyDescent="0.25"/>
    <row r="146" spans="4:10" s="48" customFormat="1" x14ac:dyDescent="0.25">
      <c r="I146" s="65"/>
    </row>
    <row r="147" spans="4:10" s="48" customFormat="1" x14ac:dyDescent="0.25">
      <c r="D147" s="64"/>
      <c r="I147" s="65"/>
    </row>
    <row r="148" spans="4:10" s="48" customFormat="1" x14ac:dyDescent="0.25"/>
    <row r="149" spans="4:10" s="48" customFormat="1" x14ac:dyDescent="0.25"/>
    <row r="150" spans="4:10" s="48" customFormat="1" x14ac:dyDescent="0.25"/>
    <row r="151" spans="4:10" s="48" customFormat="1" x14ac:dyDescent="0.25"/>
    <row r="152" spans="4:10" s="48" customFormat="1" x14ac:dyDescent="0.25"/>
    <row r="153" spans="4:10" s="48" customFormat="1" x14ac:dyDescent="0.25">
      <c r="H153" s="65"/>
      <c r="I153" s="65"/>
      <c r="J153" s="65"/>
    </row>
    <row r="154" spans="4:10" s="48" customFormat="1" x14ac:dyDescent="0.25"/>
    <row r="155" spans="4:10" s="48" customFormat="1" x14ac:dyDescent="0.25"/>
    <row r="156" spans="4:10" s="48" customFormat="1" x14ac:dyDescent="0.25"/>
    <row r="157" spans="4:10" s="48" customFormat="1" x14ac:dyDescent="0.25"/>
    <row r="158" spans="4:10" s="48" customFormat="1" x14ac:dyDescent="0.25"/>
    <row r="159" spans="4:10" s="48" customFormat="1" x14ac:dyDescent="0.25"/>
    <row r="160" spans="4:1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</sheetData>
  <mergeCells count="13">
    <mergeCell ref="A5:K5"/>
    <mergeCell ref="H8:H9"/>
    <mergeCell ref="K8:K9"/>
    <mergeCell ref="A90:A91"/>
    <mergeCell ref="A15:A16"/>
    <mergeCell ref="A32:A33"/>
    <mergeCell ref="A43:A44"/>
    <mergeCell ref="A8:A9"/>
    <mergeCell ref="B8:B9"/>
    <mergeCell ref="C8:C9"/>
    <mergeCell ref="D8:D9"/>
    <mergeCell ref="E8:G8"/>
    <mergeCell ref="I8:J8"/>
  </mergeCells>
  <pageMargins left="0.51181102362204722" right="0" top="0.74803149606299213" bottom="0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Buh1</cp:lastModifiedBy>
  <cp:lastPrinted>2017-08-15T04:32:15Z</cp:lastPrinted>
  <dcterms:created xsi:type="dcterms:W3CDTF">2007-10-08T10:10:55Z</dcterms:created>
  <dcterms:modified xsi:type="dcterms:W3CDTF">2017-08-15T04:32:28Z</dcterms:modified>
</cp:coreProperties>
</file>