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AppData\Local\Temp\Rar$DIa10636.30192\"/>
    </mc:Choice>
  </mc:AlternateContent>
  <bookViews>
    <workbookView xWindow="0" yWindow="0" windowWidth="28800" windowHeight="11835" firstSheet="1" activeTab="1"/>
  </bookViews>
  <sheets>
    <sheet name="8" sheetId="26" state="hidden" r:id="rId1"/>
    <sheet name="7.1" sheetId="27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141" i="27" l="1"/>
  <c r="G141" i="27"/>
  <c r="H141" i="27"/>
  <c r="I141" i="27"/>
  <c r="E142" i="27"/>
  <c r="G142" i="27"/>
  <c r="H142" i="27"/>
  <c r="I142" i="27"/>
  <c r="E143" i="27"/>
  <c r="G143" i="27"/>
  <c r="H143" i="27"/>
  <c r="I143" i="27"/>
  <c r="E144" i="27"/>
  <c r="F144" i="27"/>
  <c r="G144" i="27"/>
  <c r="H144" i="27"/>
  <c r="I144" i="27"/>
  <c r="E145" i="27"/>
  <c r="F145" i="27"/>
  <c r="G145" i="27"/>
  <c r="H145" i="27"/>
  <c r="I145" i="27"/>
  <c r="G192" i="27" l="1"/>
  <c r="G168" i="27"/>
  <c r="G148" i="27" l="1"/>
  <c r="G149" i="27"/>
  <c r="G150" i="27"/>
  <c r="G154" i="27"/>
  <c r="G155" i="27"/>
  <c r="G156" i="27"/>
  <c r="E148" i="27"/>
  <c r="E149" i="27"/>
  <c r="E150" i="27"/>
  <c r="E151" i="27"/>
  <c r="E152" i="27"/>
  <c r="E153" i="27"/>
  <c r="E154" i="27"/>
  <c r="E155" i="27"/>
  <c r="E156" i="27"/>
  <c r="A154" i="27"/>
  <c r="A155" i="27"/>
  <c r="A156" i="27"/>
  <c r="A148" i="27"/>
  <c r="A149" i="27"/>
  <c r="A150" i="27"/>
  <c r="A151" i="27"/>
  <c r="A152" i="27"/>
  <c r="A153" i="27"/>
  <c r="G132" i="27"/>
  <c r="G131" i="27" s="1"/>
  <c r="G130" i="27" s="1"/>
  <c r="G129" i="27" s="1"/>
  <c r="A130" i="27"/>
  <c r="A131" i="27"/>
  <c r="A132" i="27"/>
  <c r="A133" i="27"/>
  <c r="G52" i="27" l="1"/>
  <c r="G32" i="27"/>
  <c r="G31" i="27" s="1"/>
  <c r="I22" i="27"/>
  <c r="H22" i="27"/>
  <c r="G22" i="27"/>
  <c r="I105" i="27" l="1"/>
  <c r="I104" i="27" s="1"/>
  <c r="I103" i="27" s="1"/>
  <c r="I102" i="27" s="1"/>
  <c r="H105" i="27"/>
  <c r="H104" i="27" s="1"/>
  <c r="H103" i="27" s="1"/>
  <c r="H102" i="27" s="1"/>
  <c r="G105" i="27"/>
  <c r="G104" i="27" s="1"/>
  <c r="G103" i="27" s="1"/>
  <c r="G102" i="27" s="1"/>
  <c r="H86" i="27" l="1"/>
  <c r="H85" i="27" s="1"/>
  <c r="H84" i="27" s="1"/>
  <c r="I86" i="27"/>
  <c r="I85" i="27" s="1"/>
  <c r="I84" i="27" s="1"/>
  <c r="G86" i="27"/>
  <c r="G85" i="27" s="1"/>
  <c r="G84" i="27" s="1"/>
  <c r="A17" i="27"/>
  <c r="J197" i="27" l="1"/>
  <c r="K197" i="27"/>
  <c r="L197" i="27"/>
  <c r="I34" i="27" l="1"/>
  <c r="H34" i="27"/>
  <c r="I158" i="27" l="1"/>
  <c r="G49" i="27" l="1"/>
  <c r="I190" i="27" l="1"/>
  <c r="I189" i="27" s="1"/>
  <c r="I187" i="27" s="1"/>
  <c r="H190" i="27"/>
  <c r="H189" i="27" s="1"/>
  <c r="H187" i="27" s="1"/>
  <c r="G190" i="27"/>
  <c r="G189" i="27" s="1"/>
  <c r="I183" i="27"/>
  <c r="I182" i="27" s="1"/>
  <c r="I181" i="27" s="1"/>
  <c r="H183" i="27"/>
  <c r="H182" i="27" s="1"/>
  <c r="H181" i="27" s="1"/>
  <c r="G183" i="27"/>
  <c r="I175" i="27"/>
  <c r="I174" i="27" s="1"/>
  <c r="I171" i="27" s="1"/>
  <c r="H175" i="27"/>
  <c r="H173" i="27" s="1"/>
  <c r="H172" i="27" s="1"/>
  <c r="G175" i="27"/>
  <c r="G174" i="27" s="1"/>
  <c r="H174" i="27"/>
  <c r="I169" i="27"/>
  <c r="H169" i="27"/>
  <c r="G169" i="27"/>
  <c r="I167" i="27"/>
  <c r="H167" i="27"/>
  <c r="G167" i="27"/>
  <c r="I165" i="27"/>
  <c r="H165" i="27"/>
  <c r="G165" i="27"/>
  <c r="G158" i="27"/>
  <c r="G157" i="27" s="1"/>
  <c r="G147" i="27" s="1"/>
  <c r="G146" i="27" s="1"/>
  <c r="G140" i="27" s="1"/>
  <c r="I157" i="27"/>
  <c r="I147" i="27" s="1"/>
  <c r="I146" i="27" s="1"/>
  <c r="I140" i="27" s="1"/>
  <c r="H157" i="27"/>
  <c r="H147" i="27" s="1"/>
  <c r="H146" i="27"/>
  <c r="H140" i="27" s="1"/>
  <c r="I138" i="27"/>
  <c r="I137" i="27" s="1"/>
  <c r="I136" i="27" s="1"/>
  <c r="I135" i="27" s="1"/>
  <c r="I134" i="27" s="1"/>
  <c r="H138" i="27"/>
  <c r="H137" i="27" s="1"/>
  <c r="H136" i="27" s="1"/>
  <c r="H135" i="27" s="1"/>
  <c r="H134" i="27" s="1"/>
  <c r="G138" i="27"/>
  <c r="G137" i="27" s="1"/>
  <c r="G136" i="27" s="1"/>
  <c r="G135" i="27" s="1"/>
  <c r="G134" i="27" s="1"/>
  <c r="I127" i="27"/>
  <c r="H127" i="27"/>
  <c r="G127" i="27"/>
  <c r="G126" i="27" s="1"/>
  <c r="G125" i="27" s="1"/>
  <c r="I125" i="27"/>
  <c r="I124" i="27" s="1"/>
  <c r="H125" i="27"/>
  <c r="H124" i="27"/>
  <c r="I123" i="27"/>
  <c r="H123" i="27"/>
  <c r="I120" i="27"/>
  <c r="H120" i="27"/>
  <c r="H119" i="27" s="1"/>
  <c r="G120" i="27"/>
  <c r="G119" i="27" s="1"/>
  <c r="G113" i="27"/>
  <c r="G112" i="27" s="1"/>
  <c r="I113" i="27"/>
  <c r="I112" i="27" s="1"/>
  <c r="H113" i="27"/>
  <c r="H112" i="27" s="1"/>
  <c r="H108" i="27"/>
  <c r="I99" i="27"/>
  <c r="H99" i="27"/>
  <c r="G99" i="27"/>
  <c r="I97" i="27"/>
  <c r="H97" i="27"/>
  <c r="G97" i="27"/>
  <c r="I94" i="27"/>
  <c r="I91" i="27" s="1"/>
  <c r="H94" i="27"/>
  <c r="H91" i="27" s="1"/>
  <c r="G94" i="27"/>
  <c r="G91" i="27" s="1"/>
  <c r="I82" i="27"/>
  <c r="I81" i="27" s="1"/>
  <c r="I80" i="27" s="1"/>
  <c r="I79" i="27" s="1"/>
  <c r="H82" i="27"/>
  <c r="H81" i="27" s="1"/>
  <c r="H80" i="27" s="1"/>
  <c r="H79" i="27" s="1"/>
  <c r="G82" i="27"/>
  <c r="G81" i="27" s="1"/>
  <c r="G80" i="27" s="1"/>
  <c r="G79" i="27" s="1"/>
  <c r="G77" i="27"/>
  <c r="G76" i="27" s="1"/>
  <c r="I77" i="27"/>
  <c r="I76" i="27" s="1"/>
  <c r="I75" i="27" s="1"/>
  <c r="H77" i="27"/>
  <c r="H76" i="27" s="1"/>
  <c r="H75" i="27" s="1"/>
  <c r="H74" i="27" s="1"/>
  <c r="I74" i="27"/>
  <c r="I71" i="27"/>
  <c r="I70" i="27" s="1"/>
  <c r="H71" i="27"/>
  <c r="H70" i="27" s="1"/>
  <c r="G71" i="27"/>
  <c r="G70" i="27" s="1"/>
  <c r="I68" i="27"/>
  <c r="I67" i="27" s="1"/>
  <c r="H68" i="27"/>
  <c r="H67" i="27" s="1"/>
  <c r="G68" i="27"/>
  <c r="G67" i="27" s="1"/>
  <c r="I60" i="27"/>
  <c r="I59" i="27" s="1"/>
  <c r="H60" i="27"/>
  <c r="H59" i="27" s="1"/>
  <c r="G60" i="27"/>
  <c r="I53" i="27"/>
  <c r="H53" i="27"/>
  <c r="G53" i="27"/>
  <c r="I51" i="27"/>
  <c r="H51" i="27"/>
  <c r="G51" i="27"/>
  <c r="I49" i="27"/>
  <c r="H49" i="27"/>
  <c r="I43" i="27"/>
  <c r="I42" i="27" s="1"/>
  <c r="I41" i="27" s="1"/>
  <c r="H43" i="27"/>
  <c r="H42" i="27" s="1"/>
  <c r="H41" i="27" s="1"/>
  <c r="G43" i="27"/>
  <c r="I38" i="27"/>
  <c r="I35" i="27" s="1"/>
  <c r="H38" i="27"/>
  <c r="I36" i="27"/>
  <c r="H36" i="27"/>
  <c r="G36" i="27"/>
  <c r="G34" i="27" s="1"/>
  <c r="H35" i="27"/>
  <c r="G35" i="27"/>
  <c r="G29" i="27"/>
  <c r="G28" i="27" s="1"/>
  <c r="I26" i="27"/>
  <c r="H26" i="27"/>
  <c r="G26" i="27"/>
  <c r="I24" i="27"/>
  <c r="H24" i="27"/>
  <c r="G24" i="27"/>
  <c r="I21" i="27"/>
  <c r="H21" i="27"/>
  <c r="G21" i="27"/>
  <c r="I15" i="27"/>
  <c r="I11" i="27" s="1"/>
  <c r="I10" i="27" s="1"/>
  <c r="H15" i="27"/>
  <c r="H14" i="27" s="1"/>
  <c r="G15" i="27"/>
  <c r="H13" i="27"/>
  <c r="H12" i="27" s="1"/>
  <c r="G20" i="27" l="1"/>
  <c r="I172" i="27"/>
  <c r="G182" i="27"/>
  <c r="G181" i="27" s="1"/>
  <c r="I179" i="27"/>
  <c r="I178" i="27" s="1"/>
  <c r="I177" i="27" s="1"/>
  <c r="I180" i="27"/>
  <c r="H179" i="27"/>
  <c r="H178" i="27" s="1"/>
  <c r="H177" i="27" s="1"/>
  <c r="H180" i="27"/>
  <c r="H11" i="27"/>
  <c r="H10" i="27" s="1"/>
  <c r="I122" i="27"/>
  <c r="H122" i="27"/>
  <c r="H20" i="27"/>
  <c r="G124" i="27"/>
  <c r="G13" i="27"/>
  <c r="G12" i="27" s="1"/>
  <c r="G14" i="27"/>
  <c r="I13" i="27"/>
  <c r="I12" i="27" s="1"/>
  <c r="I14" i="27"/>
  <c r="G11" i="27"/>
  <c r="G10" i="27" s="1"/>
  <c r="G59" i="27"/>
  <c r="G58" i="27" s="1"/>
  <c r="G57" i="27" s="1"/>
  <c r="G56" i="27" s="1"/>
  <c r="G55" i="27" s="1"/>
  <c r="I58" i="27"/>
  <c r="I57" i="27" s="1"/>
  <c r="I56" i="27" s="1"/>
  <c r="I55" i="27" s="1"/>
  <c r="H58" i="27"/>
  <c r="H57" i="27" s="1"/>
  <c r="H56" i="27" s="1"/>
  <c r="H55" i="27" s="1"/>
  <c r="I111" i="27"/>
  <c r="I110" i="27" s="1"/>
  <c r="I109" i="27"/>
  <c r="I108" i="27" s="1"/>
  <c r="G111" i="27"/>
  <c r="G110" i="27" s="1"/>
  <c r="G109" i="27"/>
  <c r="G108" i="27" s="1"/>
  <c r="H186" i="27"/>
  <c r="H188" i="27"/>
  <c r="H185" i="27" s="1"/>
  <c r="G187" i="27"/>
  <c r="G188" i="27"/>
  <c r="I186" i="27"/>
  <c r="I188" i="27"/>
  <c r="I185" i="27" s="1"/>
  <c r="H109" i="27"/>
  <c r="H111" i="27"/>
  <c r="H110" i="27" s="1"/>
  <c r="H66" i="27"/>
  <c r="H48" i="27"/>
  <c r="H47" i="27" s="1"/>
  <c r="H73" i="27"/>
  <c r="G96" i="27"/>
  <c r="G89" i="27" s="1"/>
  <c r="G88" i="27" s="1"/>
  <c r="I173" i="27"/>
  <c r="G66" i="27"/>
  <c r="I164" i="27"/>
  <c r="I163" i="27" s="1"/>
  <c r="I162" i="27" s="1"/>
  <c r="H171" i="27"/>
  <c r="G48" i="27"/>
  <c r="G47" i="27" s="1"/>
  <c r="I48" i="27"/>
  <c r="I47" i="27" s="1"/>
  <c r="I66" i="27"/>
  <c r="I96" i="27"/>
  <c r="I89" i="27" s="1"/>
  <c r="I88" i="27" s="1"/>
  <c r="G74" i="27"/>
  <c r="G73" i="27" s="1"/>
  <c r="G75" i="27"/>
  <c r="I73" i="27"/>
  <c r="I20" i="27"/>
  <c r="H96" i="27"/>
  <c r="H90" i="27" s="1"/>
  <c r="G118" i="27"/>
  <c r="G117" i="27" s="1"/>
  <c r="H118" i="27"/>
  <c r="H117" i="27" s="1"/>
  <c r="G164" i="27"/>
  <c r="G163" i="27" s="1"/>
  <c r="G162" i="27" s="1"/>
  <c r="G161" i="27" s="1"/>
  <c r="H164" i="27"/>
  <c r="H163" i="27" s="1"/>
  <c r="H162" i="27" s="1"/>
  <c r="H161" i="27" s="1"/>
  <c r="G173" i="27"/>
  <c r="G172" i="27" s="1"/>
  <c r="G171" i="27" s="1"/>
  <c r="T186" i="26"/>
  <c r="G186" i="27" l="1"/>
  <c r="G185" i="27" s="1"/>
  <c r="G180" i="27"/>
  <c r="G179" i="27"/>
  <c r="G178" i="27" s="1"/>
  <c r="G177" i="27" s="1"/>
  <c r="G123" i="27"/>
  <c r="G122" i="27" s="1"/>
  <c r="H64" i="27"/>
  <c r="H63" i="27" s="1"/>
  <c r="H65" i="27"/>
  <c r="I64" i="27"/>
  <c r="I63" i="27" s="1"/>
  <c r="I62" i="27" s="1"/>
  <c r="I65" i="27"/>
  <c r="G64" i="27"/>
  <c r="G63" i="27" s="1"/>
  <c r="G65" i="27"/>
  <c r="I45" i="27"/>
  <c r="I40" i="27" s="1"/>
  <c r="I46" i="27"/>
  <c r="G45" i="27"/>
  <c r="G41" i="27" s="1"/>
  <c r="G40" i="27" s="1"/>
  <c r="G46" i="27"/>
  <c r="H45" i="27"/>
  <c r="H40" i="27" s="1"/>
  <c r="H46" i="27"/>
  <c r="I18" i="27"/>
  <c r="I17" i="27" s="1"/>
  <c r="I19" i="27"/>
  <c r="H18" i="27"/>
  <c r="H17" i="27" s="1"/>
  <c r="H19" i="27"/>
  <c r="G18" i="27"/>
  <c r="G17" i="27" s="1"/>
  <c r="G19" i="27"/>
  <c r="I161" i="27"/>
  <c r="I160" i="27" s="1"/>
  <c r="G90" i="27"/>
  <c r="H89" i="27"/>
  <c r="H116" i="27"/>
  <c r="H115" i="27" s="1"/>
  <c r="H101" i="27" s="1"/>
  <c r="H160" i="27"/>
  <c r="G160" i="27"/>
  <c r="G116" i="27"/>
  <c r="G115" i="27" s="1"/>
  <c r="G101" i="27" s="1"/>
  <c r="I90" i="27"/>
  <c r="I116" i="27"/>
  <c r="I115" i="27" s="1"/>
  <c r="I101" i="27" s="1"/>
  <c r="I118" i="27"/>
  <c r="I117" i="27" s="1"/>
  <c r="U116" i="26"/>
  <c r="G9" i="27" l="1"/>
  <c r="G62" i="27"/>
  <c r="H9" i="27"/>
  <c r="I9" i="27"/>
  <c r="I194" i="27" s="1"/>
  <c r="H88" i="27"/>
  <c r="H62" i="27" s="1"/>
  <c r="V174" i="26"/>
  <c r="V173" i="26"/>
  <c r="G194" i="27" l="1"/>
  <c r="I197" i="27"/>
  <c r="H194" i="27"/>
  <c r="T148" i="26"/>
  <c r="U143" i="26" l="1"/>
  <c r="V143" i="26"/>
  <c r="V95" i="26" l="1"/>
  <c r="V94" i="26" s="1"/>
  <c r="U95" i="26"/>
  <c r="U94" i="26" s="1"/>
  <c r="U191" i="26"/>
  <c r="U190" i="26" s="1"/>
  <c r="V107" i="26"/>
  <c r="V105" i="26"/>
  <c r="V101" i="26" s="1"/>
  <c r="U107" i="26"/>
  <c r="U105" i="26"/>
  <c r="U101" i="26" s="1"/>
  <c r="T107" i="26"/>
  <c r="T105" i="26"/>
  <c r="T101" i="26" s="1"/>
  <c r="V109" i="26"/>
  <c r="V108" i="26" s="1"/>
  <c r="U109" i="26"/>
  <c r="U108" i="26" s="1"/>
  <c r="T109" i="26"/>
  <c r="T108" i="26" s="1"/>
  <c r="V161" i="26"/>
  <c r="V160" i="26" s="1"/>
  <c r="V172" i="26"/>
  <c r="V142" i="26"/>
  <c r="V88" i="26"/>
  <c r="V87" i="26" s="1"/>
  <c r="V84" i="26"/>
  <c r="V191" i="26"/>
  <c r="V190" i="26" s="1"/>
  <c r="V186" i="26"/>
  <c r="V184" i="26" s="1"/>
  <c r="V183" i="26" s="1"/>
  <c r="V182" i="26" s="1"/>
  <c r="V156" i="26"/>
  <c r="V155" i="26" s="1"/>
  <c r="V152" i="26"/>
  <c r="V147" i="26" s="1"/>
  <c r="V146" i="26" s="1"/>
  <c r="V119" i="26"/>
  <c r="V118" i="26" s="1"/>
  <c r="V115" i="26"/>
  <c r="V114" i="26" s="1"/>
  <c r="V113" i="26" s="1"/>
  <c r="V77" i="26"/>
  <c r="V74" i="26" s="1"/>
  <c r="V65" i="26"/>
  <c r="V64" i="26" s="1"/>
  <c r="V52" i="26"/>
  <c r="V50" i="26" s="1"/>
  <c r="V49" i="26" s="1"/>
  <c r="V37" i="26"/>
  <c r="V28" i="26"/>
  <c r="V27" i="26" s="1"/>
  <c r="V26" i="26" s="1"/>
  <c r="U161" i="26"/>
  <c r="U160" i="26" s="1"/>
  <c r="U173" i="26"/>
  <c r="U172" i="26" s="1"/>
  <c r="U150" i="26"/>
  <c r="U142" i="26"/>
  <c r="U98" i="26"/>
  <c r="U97" i="26" s="1"/>
  <c r="U88" i="26"/>
  <c r="U87" i="26" s="1"/>
  <c r="U84" i="26"/>
  <c r="U186" i="26"/>
  <c r="U185" i="26" s="1"/>
  <c r="U156" i="26"/>
  <c r="U155" i="26" s="1"/>
  <c r="U152" i="26"/>
  <c r="U119" i="26"/>
  <c r="U118" i="26" s="1"/>
  <c r="U115" i="26"/>
  <c r="U77" i="26"/>
  <c r="U74" i="26" s="1"/>
  <c r="U65" i="26"/>
  <c r="U64" i="26" s="1"/>
  <c r="U52" i="26"/>
  <c r="U50" i="26" s="1"/>
  <c r="U49" i="26" s="1"/>
  <c r="U37" i="26"/>
  <c r="U28" i="26"/>
  <c r="U27" i="26" s="1"/>
  <c r="U26" i="26" s="1"/>
  <c r="T161" i="26"/>
  <c r="T160" i="26" s="1"/>
  <c r="T173" i="26"/>
  <c r="T172" i="26" s="1"/>
  <c r="T142" i="26"/>
  <c r="T98" i="26"/>
  <c r="T97" i="26" s="1"/>
  <c r="T95" i="26"/>
  <c r="T94" i="26" s="1"/>
  <c r="T88" i="26"/>
  <c r="T87" i="26" s="1"/>
  <c r="T84" i="26"/>
  <c r="T191" i="26"/>
  <c r="T190" i="26" s="1"/>
  <c r="T184" i="26"/>
  <c r="T183" i="26" s="1"/>
  <c r="T182" i="26" s="1"/>
  <c r="T156" i="26"/>
  <c r="T155" i="26" s="1"/>
  <c r="T152" i="26"/>
  <c r="T119" i="26"/>
  <c r="T118" i="26" s="1"/>
  <c r="T115" i="26"/>
  <c r="T114" i="26" s="1"/>
  <c r="T113" i="26" s="1"/>
  <c r="T77" i="26"/>
  <c r="T75" i="26" s="1"/>
  <c r="T65" i="26"/>
  <c r="T64" i="26" s="1"/>
  <c r="T52" i="26"/>
  <c r="T50" i="26" s="1"/>
  <c r="T49" i="26" s="1"/>
  <c r="T43" i="26"/>
  <c r="T37" i="26"/>
  <c r="T28" i="26"/>
  <c r="T27" i="26" s="1"/>
  <c r="T26" i="26" s="1"/>
  <c r="P26" i="26"/>
  <c r="P28" i="26"/>
  <c r="P27" i="26" s="1"/>
  <c r="P32" i="26"/>
  <c r="P31" i="26" s="1"/>
  <c r="T32" i="26"/>
  <c r="T31" i="26" s="1"/>
  <c r="U32" i="26"/>
  <c r="U31" i="26" s="1"/>
  <c r="V32" i="26"/>
  <c r="V31" i="26" s="1"/>
  <c r="P39" i="26"/>
  <c r="P41" i="26"/>
  <c r="P37" i="26" s="1"/>
  <c r="P35" i="26" s="1"/>
  <c r="P43" i="26"/>
  <c r="U43" i="26"/>
  <c r="V43" i="26"/>
  <c r="T47" i="26"/>
  <c r="T46" i="26" s="1"/>
  <c r="U47" i="26"/>
  <c r="U46" i="26" s="1"/>
  <c r="V47" i="26"/>
  <c r="V46" i="26" s="1"/>
  <c r="P52" i="26"/>
  <c r="P50" i="26" s="1"/>
  <c r="P58" i="26"/>
  <c r="T59" i="26"/>
  <c r="T58" i="26" s="1"/>
  <c r="U59" i="26"/>
  <c r="U58" i="26" s="1"/>
  <c r="V59" i="26"/>
  <c r="V58" i="26" s="1"/>
  <c r="T61" i="26"/>
  <c r="U61" i="26"/>
  <c r="V61" i="26"/>
  <c r="P62" i="26"/>
  <c r="T62" i="26"/>
  <c r="U62" i="26"/>
  <c r="V62" i="26"/>
  <c r="P63" i="26"/>
  <c r="P61" i="26" s="1"/>
  <c r="P64" i="26"/>
  <c r="P65" i="26"/>
  <c r="P77" i="26"/>
  <c r="P76" i="26" s="1"/>
  <c r="P84" i="26"/>
  <c r="P83" i="26" s="1"/>
  <c r="T85" i="26"/>
  <c r="U85" i="26"/>
  <c r="V85" i="26"/>
  <c r="P91" i="26"/>
  <c r="P90" i="26" s="1"/>
  <c r="T91" i="26"/>
  <c r="U91" i="26"/>
  <c r="V91" i="26"/>
  <c r="P92" i="26"/>
  <c r="T92" i="26"/>
  <c r="U92" i="26"/>
  <c r="V92" i="26"/>
  <c r="V98" i="26"/>
  <c r="V97" i="26" s="1"/>
  <c r="P100" i="26"/>
  <c r="T102" i="26"/>
  <c r="U102" i="26"/>
  <c r="V102" i="26"/>
  <c r="P114" i="26"/>
  <c r="P113" i="26" s="1"/>
  <c r="P115" i="26"/>
  <c r="P119" i="26"/>
  <c r="P118" i="26" s="1"/>
  <c r="P120" i="26"/>
  <c r="T120" i="26"/>
  <c r="U120" i="26"/>
  <c r="V120" i="26"/>
  <c r="P124" i="26"/>
  <c r="P123" i="26" s="1"/>
  <c r="T124" i="26"/>
  <c r="T123" i="26" s="1"/>
  <c r="U124" i="26"/>
  <c r="U123" i="26" s="1"/>
  <c r="V124" i="26"/>
  <c r="V123" i="26" s="1"/>
  <c r="T128" i="26"/>
  <c r="T127" i="26" s="1"/>
  <c r="U128" i="26"/>
  <c r="U127" i="26" s="1"/>
  <c r="V128" i="26"/>
  <c r="V127" i="26" s="1"/>
  <c r="T130" i="26"/>
  <c r="U130" i="26"/>
  <c r="V130" i="26"/>
  <c r="T131" i="26"/>
  <c r="U131" i="26"/>
  <c r="V131" i="26"/>
  <c r="P132" i="26"/>
  <c r="P127" i="26" s="1"/>
  <c r="T137" i="26"/>
  <c r="T136" i="26" s="1"/>
  <c r="U137" i="26"/>
  <c r="U136" i="26" s="1"/>
  <c r="V137" i="26"/>
  <c r="V136" i="26" s="1"/>
  <c r="P142" i="26"/>
  <c r="P135" i="26" s="1"/>
  <c r="P143" i="26"/>
  <c r="T143" i="26"/>
  <c r="T144" i="26"/>
  <c r="U144" i="26"/>
  <c r="V144" i="26"/>
  <c r="V148" i="26"/>
  <c r="P149" i="26"/>
  <c r="P151" i="26"/>
  <c r="P147" i="26" s="1"/>
  <c r="P146" i="26" s="1"/>
  <c r="P152" i="26"/>
  <c r="P153" i="26"/>
  <c r="P157" i="26"/>
  <c r="P161" i="26"/>
  <c r="P160" i="26" s="1"/>
  <c r="P173" i="26"/>
  <c r="P172" i="26" s="1"/>
  <c r="P174" i="26"/>
  <c r="P187" i="26"/>
  <c r="P182" i="26" s="1"/>
  <c r="P193" i="26"/>
  <c r="P191" i="26" s="1"/>
  <c r="P190" i="26" s="1"/>
  <c r="P194" i="26"/>
  <c r="T462" i="26"/>
  <c r="U462" i="26"/>
  <c r="V462" i="26"/>
  <c r="U749" i="26"/>
  <c r="V749" i="26"/>
  <c r="P82" i="26" l="1"/>
  <c r="P112" i="26"/>
  <c r="P186" i="26"/>
  <c r="P184" i="26" s="1"/>
  <c r="P183" i="26" s="1"/>
  <c r="P126" i="26"/>
  <c r="P54" i="26"/>
  <c r="P36" i="26"/>
  <c r="U36" i="26"/>
  <c r="U35" i="26" s="1"/>
  <c r="U114" i="26"/>
  <c r="U113" i="26" s="1"/>
  <c r="U112" i="26" s="1"/>
  <c r="U135" i="26"/>
  <c r="V100" i="26"/>
  <c r="U184" i="26"/>
  <c r="U183" i="26" s="1"/>
  <c r="U182" i="26" s="1"/>
  <c r="T147" i="26"/>
  <c r="T146" i="26" s="1"/>
  <c r="V185" i="26"/>
  <c r="T188" i="26"/>
  <c r="T189" i="26"/>
  <c r="U147" i="26"/>
  <c r="U146" i="26" s="1"/>
  <c r="U148" i="26"/>
  <c r="T112" i="26"/>
  <c r="T90" i="26"/>
  <c r="V90" i="26"/>
  <c r="U100" i="26"/>
  <c r="T100" i="26"/>
  <c r="V83" i="26"/>
  <c r="T74" i="26"/>
  <c r="U75" i="26"/>
  <c r="U76" i="26"/>
  <c r="T76" i="26"/>
  <c r="V54" i="26"/>
  <c r="T54" i="26"/>
  <c r="V36" i="26"/>
  <c r="V35" i="26" s="1"/>
  <c r="T36" i="26"/>
  <c r="T35" i="26" s="1"/>
  <c r="V112" i="26"/>
  <c r="P188" i="26"/>
  <c r="P189" i="26"/>
  <c r="P158" i="26"/>
  <c r="P159" i="26"/>
  <c r="T83" i="26"/>
  <c r="U83" i="26"/>
  <c r="P25" i="26"/>
  <c r="T159" i="26"/>
  <c r="T158" i="26"/>
  <c r="V188" i="26"/>
  <c r="V189" i="26"/>
  <c r="V159" i="26"/>
  <c r="V158" i="26"/>
  <c r="U54" i="26"/>
  <c r="U90" i="26"/>
  <c r="U189" i="26"/>
  <c r="U188" i="26"/>
  <c r="T135" i="26"/>
  <c r="U159" i="26"/>
  <c r="U158" i="26"/>
  <c r="V135" i="26"/>
  <c r="V126" i="26" s="1"/>
  <c r="P131" i="26"/>
  <c r="P130" i="26"/>
  <c r="P75" i="26"/>
  <c r="T185" i="26"/>
  <c r="V76" i="26"/>
  <c r="V75" i="26"/>
  <c r="P74" i="26"/>
  <c r="P148" i="26"/>
  <c r="P185" i="26" l="1"/>
  <c r="U25" i="26"/>
  <c r="U126" i="26"/>
  <c r="P450" i="26"/>
  <c r="P24" i="26" s="1"/>
  <c r="T126" i="26"/>
  <c r="V25" i="26"/>
  <c r="V82" i="26"/>
  <c r="U82" i="26"/>
  <c r="T82" i="26"/>
  <c r="T25" i="26"/>
  <c r="U450" i="26" l="1"/>
  <c r="U737" i="26" s="1"/>
  <c r="V450" i="26"/>
  <c r="V743" i="26" s="1"/>
  <c r="T450" i="26"/>
  <c r="T733" i="26" s="1"/>
  <c r="U733" i="26"/>
  <c r="U743" i="26"/>
  <c r="U739" i="26"/>
  <c r="U466" i="26" l="1"/>
  <c r="U467" i="26" s="1"/>
  <c r="U24" i="26"/>
  <c r="V739" i="26"/>
  <c r="V733" i="26"/>
  <c r="V24" i="26"/>
  <c r="V737" i="26"/>
  <c r="V466" i="26"/>
  <c r="V467" i="26" s="1"/>
  <c r="T737" i="26"/>
  <c r="T739" i="26"/>
  <c r="T466" i="26"/>
  <c r="T467" i="26" s="1"/>
  <c r="T743" i="26"/>
  <c r="T24" i="26"/>
</calcChain>
</file>

<file path=xl/comments1.xml><?xml version="1.0" encoding="utf-8"?>
<comments xmlns="http://schemas.openxmlformats.org/spreadsheetml/2006/main">
  <authors>
    <author>Феоктистова Татьяна Павловна</author>
  </authors>
  <commentList>
    <comment ref="A188" authorId="0" shapeId="0">
      <text>
        <r>
          <rPr>
            <b/>
            <sz val="9"/>
            <color indexed="81"/>
            <rFont val="Tahoma"/>
            <family val="2"/>
            <charset val="204"/>
          </rPr>
          <t>Феоктистова Татьяна Павловна:</t>
        </r>
        <r>
          <rPr>
            <sz val="9"/>
            <color indexed="81"/>
            <rFont val="Tahoma"/>
            <family val="2"/>
            <charset val="204"/>
          </rPr>
          <t xml:space="preserve">
Основное мероприятие</t>
        </r>
      </text>
    </comment>
  </commentList>
</comments>
</file>

<file path=xl/sharedStrings.xml><?xml version="1.0" encoding="utf-8"?>
<sst xmlns="http://schemas.openxmlformats.org/spreadsheetml/2006/main" count="685" uniqueCount="309">
  <si>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</si>
  <si>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</si>
  <si>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</si>
  <si>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</si>
  <si>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</si>
  <si>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</si>
  <si>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</si>
  <si>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</si>
  <si>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</si>
  <si>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</si>
  <si>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</si>
  <si>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</si>
  <si>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</si>
  <si>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</si>
  <si>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</si>
  <si>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</si>
  <si>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</si>
  <si>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</si>
  <si>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</si>
  <si>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</si>
  <si>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</si>
  <si>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</si>
  <si>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</si>
  <si>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</si>
  <si>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</si>
  <si>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</si>
  <si>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</si>
  <si>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</si>
  <si>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</si>
  <si>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</si>
  <si>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</si>
  <si>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</si>
  <si>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</si>
  <si>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</si>
  <si>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2018-2020 годы"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</si>
  <si>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</si>
  <si>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</si>
  <si>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</si>
  <si>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</si>
  <si>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</si>
  <si>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</si>
  <si>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</si>
  <si>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</si>
  <si>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</si>
  <si>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</si>
  <si>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</si>
  <si>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</si>
  <si>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</si>
  <si>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</si>
  <si>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</si>
  <si>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Иные межбюджетные трансферты</t>
  </si>
  <si>
    <t>Иные выплаты персоналу, за исключением фонда оплаты труда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</si>
  <si>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</si>
  <si>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</si>
  <si>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</si>
  <si>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</si>
  <si>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</si>
  <si>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</si>
  <si>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</si>
  <si>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</si>
  <si>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</si>
  <si>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</si>
  <si>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</si>
  <si>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</si>
  <si>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</si>
  <si>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</si>
  <si>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</si>
  <si>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</si>
  <si>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</si>
  <si>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</si>
  <si>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</si>
  <si>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</si>
  <si>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</si>
  <si>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</si>
  <si>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</si>
  <si>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</si>
  <si>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</si>
  <si>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</si>
  <si>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</si>
  <si>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</si>
  <si>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</si>
  <si>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</si>
  <si>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</si>
  <si>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</si>
  <si>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</si>
  <si>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</si>
  <si>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</si>
  <si>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</si>
  <si>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</si>
  <si>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</si>
  <si>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</si>
  <si>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</si>
  <si>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</si>
  <si>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</si>
  <si>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</si>
  <si>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</si>
  <si>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</si>
  <si>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</si>
  <si>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</si>
  <si>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</si>
  <si>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</si>
  <si>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</si>
  <si>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</si>
  <si>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</si>
  <si>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</si>
  <si>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</si>
  <si>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</si>
  <si>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</si>
  <si>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</si>
  <si>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</si>
  <si>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</si>
  <si>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</si>
  <si>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</si>
  <si>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55.0.00.89090</t>
  </si>
  <si>
    <t>Сумма на плановый период</t>
  </si>
  <si>
    <t>Коды ведомственной классификации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</si>
  <si>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</si>
  <si>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</si>
  <si>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</si>
  <si>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</si>
  <si>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</si>
  <si>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</si>
  <si>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</si>
  <si>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</si>
  <si>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</si>
  <si>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</si>
  <si>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</si>
  <si>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</si>
  <si>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</si>
  <si>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</si>
  <si>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</si>
  <si>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</si>
  <si>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</si>
  <si>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</si>
  <si>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</si>
  <si>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</si>
  <si>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</si>
  <si>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</si>
  <si>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</si>
  <si>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</si>
  <si>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</si>
  <si>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</si>
  <si>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</si>
  <si>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</si>
  <si>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</si>
  <si>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</si>
  <si>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</si>
  <si>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</si>
  <si>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</si>
  <si>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</si>
  <si>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</si>
  <si>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</si>
  <si>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</si>
  <si>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</si>
  <si>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</si>
  <si>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</si>
  <si>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</si>
  <si>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</si>
  <si>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</si>
  <si>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</si>
  <si>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31.0.00.89160</t>
  </si>
  <si>
    <t>2022 год</t>
  </si>
  <si>
    <t xml:space="preserve">  50.0.00.D9300</t>
  </si>
  <si>
    <t xml:space="preserve">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</si>
  <si>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</si>
  <si>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Ведомственная структура расходов бюджета поселения Покур на 2020  год и плановый период 2021 и 2022 годов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</si>
  <si>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</si>
  <si>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нет такого КЦСР</t>
  </si>
  <si>
    <t>нет расходов по этому подразделу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</si>
  <si>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</t>
  </si>
  <si>
    <t>Условно утверждаемые расходы в рамках муниципальной программы «Организация бюджетного процесса в сельском поселения Покур"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</si>
  <si>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</si>
  <si>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</si>
  <si>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</si>
  <si>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</si>
  <si>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самоуправления, в рамках ведомственной целевой программы "Обеспечение реализации отдельных  полномочий администрации сельского поселения Покур"</t>
  </si>
  <si>
    <t xml:space="preserve">Резервные средства </t>
  </si>
  <si>
    <t xml:space="preserve"> межбюджетные трансферты </t>
  </si>
  <si>
    <t>от   24.12.2019 года №51</t>
  </si>
  <si>
    <t xml:space="preserve"> </t>
  </si>
  <si>
    <t xml:space="preserve">        Сумма на плановый период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</si>
  <si>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</si>
  <si>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</si>
  <si>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</si>
  <si>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</si>
  <si>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</si>
  <si>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</si>
  <si>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</si>
  <si>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Основное мероприятие. «Организация бюджетного процесса»</t>
  </si>
  <si>
    <t>32.0.02.00000</t>
  </si>
  <si>
    <t>32.0.02.20610</t>
  </si>
  <si>
    <t xml:space="preserve">  32.0.02.99990</t>
  </si>
  <si>
    <t>Расходы на выплаты персоналу казенных учреждений</t>
  </si>
  <si>
    <t>38.0.01.00000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</si>
  <si>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</si>
  <si>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</si>
  <si>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</si>
  <si>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</si>
  <si>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</si>
  <si>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</si>
  <si>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</si>
  <si>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</si>
  <si>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</si>
  <si>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ЖИЛИЩНО-КОММУНАЛЬНОЕ ХОЗЯЙСТВО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</si>
  <si>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</si>
  <si>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</si>
  <si>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</si>
  <si>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</si>
  <si>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КУЛЬТУРА, КИНЕМАТОГРАФИЯ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</si>
  <si>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</si>
  <si>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</si>
  <si>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Социальное обеспечение и иные выплаты населению</t>
  </si>
  <si>
    <t>Обеспечение функционирования муниципальных внутрипоселковых автомобильных дорог сельского поселения</t>
  </si>
  <si>
    <t xml:space="preserve">Физическая культура </t>
  </si>
  <si>
    <t>Защита населения и территории от чрезвычайных ситуаций природного и техногенного характера, пожарная безопасность</t>
  </si>
  <si>
    <t>Код ГРБС</t>
  </si>
  <si>
    <t>2024 год</t>
  </si>
  <si>
    <t>Муниципальная программа "Повышение эффективности управления сельским поселением Покур"</t>
  </si>
  <si>
    <t>Основное мероприятие «Обеспечение  деятельности органов местного самоуправления сельского поселения Покур»</t>
  </si>
  <si>
    <t>37.1.01.0000</t>
  </si>
  <si>
    <t>37.1.01.02030</t>
  </si>
  <si>
    <t>37.1.01.02040</t>
  </si>
  <si>
    <t>Муниципальная программа «Управление в сфере муниципальных финансов в сельском поселении Покур"</t>
  </si>
  <si>
    <t>32.0.02.99990</t>
  </si>
  <si>
    <t xml:space="preserve"> 37.0.00.00000</t>
  </si>
  <si>
    <t>37.1.01.51180</t>
  </si>
  <si>
    <t>37.1.01.00000</t>
  </si>
  <si>
    <t>37.1.01.D9300</t>
  </si>
  <si>
    <t xml:space="preserve"> 37.1.01.59300</t>
  </si>
  <si>
    <t xml:space="preserve"> 35.0.01.99990</t>
  </si>
  <si>
    <t xml:space="preserve"> 35.0.00.99990</t>
  </si>
  <si>
    <t>35.0.01.99990</t>
  </si>
  <si>
    <t>36.0.00.00000</t>
  </si>
  <si>
    <t>36.0.01.00000</t>
  </si>
  <si>
    <t>36.0.01.99990</t>
  </si>
  <si>
    <t>Муниципальная программа "Жилищно-коммунальный комплекс и городская среда"</t>
  </si>
  <si>
    <t>38.0.02.00000</t>
  </si>
  <si>
    <t>38.0.02.99990</t>
  </si>
  <si>
    <t>Муниципальная программа "Культурное пространство в сельском поселении Покур""</t>
  </si>
  <si>
    <t>33.0.00.00000</t>
  </si>
  <si>
    <t>33.0.01.00000</t>
  </si>
  <si>
    <t>33.0.01.00590</t>
  </si>
  <si>
    <t xml:space="preserve"> 34.0.00.00000</t>
  </si>
  <si>
    <t xml:space="preserve"> 34.0.01.00000</t>
  </si>
  <si>
    <t>34.0.00.00590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</si>
  <si>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целевой программы "Обеспечение реализации отдельных  полномочий администрации сельского поселения Покур"</t>
  </si>
  <si>
    <t>Закупка товаров, работ и услуг для обеспечения  государственных (муниципальных) нужд</t>
  </si>
  <si>
    <t>Основное мероприятие «Обеспечение деятельности  органов местного самоуправления сельского поселения Покур»</t>
  </si>
  <si>
    <t>Основное мероприятие «эффективное управление муниципальным имуществом сельского поселения Покур»</t>
  </si>
  <si>
    <t>Муниципальная программа "Развитие транспортной системы  сельского поселения Покур"</t>
  </si>
  <si>
    <t>Основное мероприятие:"Обеспечение доступности населению современных информационно-коммуникационных технологий"</t>
  </si>
  <si>
    <t>Ммуниципальная программа "Культурное пространство в сельском поселении Покур"</t>
  </si>
  <si>
    <t>Подпрограмма "Обеспечение деятельности органов местного самоуправления сельского поселения Покур"</t>
  </si>
  <si>
    <t>37.1.00.00000</t>
  </si>
  <si>
    <t>37.2.00.00000</t>
  </si>
  <si>
    <t>Подпрограмма "Автомобильные дороги"</t>
  </si>
  <si>
    <t>31.1.00.00000</t>
  </si>
  <si>
    <t>Подпрограмма "Связь"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</si>
  <si>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</si>
  <si>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05</t>
  </si>
  <si>
    <t>03</t>
  </si>
  <si>
    <t>02</t>
  </si>
  <si>
    <t>Основное мероприятие "Материально-техническое обеспечение органов местного самоуправления"</t>
  </si>
  <si>
    <t>37.2.01.00000</t>
  </si>
  <si>
    <t xml:space="preserve"> 37.2.01.00590</t>
  </si>
  <si>
    <t>Основное мероприятие «Создание условий для обеспечения пожарной безопасности».</t>
  </si>
  <si>
    <t>Основное мероприятие " Обеспечение  мер безопасности на водных объектах на территории селького поселения Покур"</t>
  </si>
  <si>
    <t>36.0.02.99990</t>
  </si>
  <si>
    <t>31.2.00.00000</t>
  </si>
  <si>
    <t>31.2.01.00000</t>
  </si>
  <si>
    <t>31.2.01.20070</t>
  </si>
  <si>
    <t>31.1.01.00000</t>
  </si>
  <si>
    <t>31.1.01.99990</t>
  </si>
  <si>
    <t>37.1.01.72621</t>
  </si>
  <si>
    <t>Муниципальная программа "Развитие транспортной системы и связи в сельском поселении Покур"</t>
  </si>
  <si>
    <t>Сумма на 2023 год</t>
  </si>
  <si>
    <t>2025 год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</si>
  <si>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</si>
  <si>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</si>
  <si>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</si>
  <si>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Субсидии на создание условий для деятельности народных дружин </t>
  </si>
  <si>
    <t>38.0.02.84200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</si>
  <si>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Покур"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</si>
  <si>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</si>
  <si>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</si>
  <si>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Ведомственная структура расходов бюджета поселения  на 2023  год и плановый период 2024 и 2025 годов </t>
  </si>
  <si>
    <t xml:space="preserve">Расходы на содержание высшего должностного лица </t>
  </si>
  <si>
    <t xml:space="preserve">Расходы на обеспечение функций органов местного самоуправления </t>
  </si>
  <si>
    <t xml:space="preserve">Резервный фонд </t>
  </si>
  <si>
    <t>Условно утверждаемые расходы</t>
  </si>
  <si>
    <t>Расходы на обеспечение деятельности учреждения</t>
  </si>
  <si>
    <t>Расходы на реализацию мероприятий</t>
  </si>
  <si>
    <t>Расходы на реализацию мероприятия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</si>
  <si>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</si>
  <si>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36.0.02.00000</t>
  </si>
  <si>
    <t xml:space="preserve">Сельское хозяйство и рыболовство </t>
  </si>
  <si>
    <t>37.1.01.89240</t>
  </si>
  <si>
    <t xml:space="preserve">  37.1.01.D9300</t>
  </si>
  <si>
    <t>Подпрограмма «Обеспечение деятельности органов местного самоуправления сельского поселения Покур»</t>
  </si>
  <si>
    <t>Обеспечение деятельности учреждения в целях реализации полномочий в сфере физкультуры и спорта</t>
  </si>
  <si>
    <t>Прочие мероприятия органов местного самоуправления</t>
  </si>
  <si>
    <t>32.0.01.89080</t>
  </si>
  <si>
    <t>Основное мероприятие «Эффективное управление муниципальным имуществом»</t>
  </si>
  <si>
    <t xml:space="preserve">Расходы на реализацию мероприятий </t>
  </si>
  <si>
    <t>000</t>
  </si>
  <si>
    <t>37.1.02.02040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</si>
  <si>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</si>
  <si>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>Подпрограмма "Осуществление материально-технического обеспечения органов местного самоуправления в сельском поселении Поку"</t>
  </si>
  <si>
    <t>Приложение 6                                                   к решению Совета депутов селького поселения Покур №171 от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</si>
</sst>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#,##0.0_р_.;[Red]\-#,##0.0_р_."/>
    <numFmt numFmtId="170" formatCode="0.0"/>
    <numFmt numFmtId="171" formatCode="0000"/>
    <numFmt numFmtId="172" formatCode="#,##0.000"/>
    <numFmt numFmtId="173" formatCode="#,##0.0_ ;[Red]\-#,##0.0\ "/>
    <numFmt numFmtId="174" formatCode="#,##0.00_ ;[Red]\-#,##0.00\ "/>
    <numFmt numFmtId="175" formatCode="#,##0.0\ _₽;[Red]\-#,##0.0\ _₽"/>
    <numFmt numFmtId="176" formatCode="#,##0.0;[Red]\-#,##0.0"/>
    <numFmt numFmtId="177" formatCode="000.00"/>
    <numFmt numFmtId="178" formatCode="#,##0.000\ _₽;[Red]\-#,##0.000\ _₽"/>
  </numFmts>
  <fonts count="4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sz val="9"/>
      <color theme="1"/>
      <name val="Times New Roman CYR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</font>
    <font>
      <sz val="7.5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7.5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7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7.5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387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164" fontId="4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alignment wrapText="1"/>
      <protection hidden="1"/>
    </xf>
    <xf numFmtId="165" fontId="3" fillId="0" borderId="1" xfId="2" applyNumberFormat="1" applyFont="1" applyFill="1" applyBorder="1" applyAlignment="1" applyProtection="1">
      <protection hidden="1"/>
    </xf>
    <xf numFmtId="166" fontId="3" fillId="0" borderId="1" xfId="2" applyNumberFormat="1" applyFont="1" applyFill="1" applyBorder="1" applyAlignmen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40" fontId="3" fillId="0" borderId="1" xfId="2" applyNumberFormat="1" applyFont="1" applyFill="1" applyBorder="1" applyAlignment="1" applyProtection="1">
      <protection hidden="1"/>
    </xf>
    <xf numFmtId="164" fontId="4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166" fontId="4" fillId="0" borderId="1" xfId="2" applyNumberFormat="1" applyFont="1" applyFill="1" applyBorder="1" applyAlignment="1" applyProtection="1">
      <protection hidden="1"/>
    </xf>
    <xf numFmtId="167" fontId="4" fillId="0" borderId="1" xfId="2" applyNumberFormat="1" applyFont="1" applyFill="1" applyBorder="1" applyAlignment="1" applyProtection="1">
      <protection hidden="1"/>
    </xf>
    <xf numFmtId="40" fontId="4" fillId="0" borderId="1" xfId="2" applyNumberFormat="1" applyFont="1" applyFill="1" applyBorder="1" applyAlignment="1" applyProtection="1">
      <protection hidden="1"/>
    </xf>
    <xf numFmtId="0" fontId="3" fillId="0" borderId="0" xfId="2" applyFont="1" applyFill="1" applyAlignment="1">
      <alignment wrapText="1"/>
    </xf>
    <xf numFmtId="2" fontId="4" fillId="0" borderId="0" xfId="2" applyNumberFormat="1" applyFont="1" applyFill="1"/>
    <xf numFmtId="2" fontId="6" fillId="0" borderId="0" xfId="2" applyNumberFormat="1" applyFont="1" applyFill="1" applyBorder="1"/>
    <xf numFmtId="0" fontId="3" fillId="0" borderId="1" xfId="2" applyNumberFormat="1" applyFont="1" applyFill="1" applyBorder="1" applyAlignment="1" applyProtection="1">
      <alignment horizontal="centerContinuous"/>
      <protection hidden="1"/>
    </xf>
    <xf numFmtId="0" fontId="3" fillId="0" borderId="1" xfId="2" applyNumberFormat="1" applyFont="1" applyFill="1" applyBorder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Continuous" vertical="top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/>
    <xf numFmtId="0" fontId="7" fillId="0" borderId="0" xfId="2" applyFont="1" applyFill="1"/>
    <xf numFmtId="0" fontId="7" fillId="0" borderId="0" xfId="3" applyFont="1" applyFill="1" applyAlignment="1" applyProtection="1">
      <alignment horizontal="left"/>
      <protection hidden="1"/>
    </xf>
    <xf numFmtId="0" fontId="7" fillId="0" borderId="0" xfId="0" applyFont="1" applyFill="1" applyAlignment="1"/>
    <xf numFmtId="0" fontId="8" fillId="0" borderId="0" xfId="3" applyFont="1" applyFill="1" applyProtection="1">
      <protection hidden="1"/>
    </xf>
    <xf numFmtId="0" fontId="8" fillId="0" borderId="0" xfId="3" applyFont="1" applyFill="1"/>
    <xf numFmtId="0" fontId="7" fillId="0" borderId="0" xfId="2" applyFont="1" applyFill="1" applyAlignment="1">
      <alignment horizontal="center" wrapText="1"/>
    </xf>
    <xf numFmtId="0" fontId="4" fillId="0" borderId="0" xfId="2" applyNumberFormat="1" applyFont="1" applyFill="1" applyAlignment="1" applyProtection="1">
      <protection hidden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right" wrapText="1"/>
    </xf>
    <xf numFmtId="38" fontId="4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/>
    <xf numFmtId="168" fontId="3" fillId="0" borderId="1" xfId="2" applyNumberFormat="1" applyFont="1" applyFill="1" applyBorder="1" applyAlignment="1" applyProtection="1">
      <protection hidden="1"/>
    </xf>
    <xf numFmtId="0" fontId="3" fillId="0" borderId="1" xfId="2" applyFont="1" applyFill="1" applyBorder="1"/>
    <xf numFmtId="0" fontId="3" fillId="0" borderId="0" xfId="2" applyFont="1" applyFill="1"/>
    <xf numFmtId="168" fontId="4" fillId="0" borderId="1" xfId="2" applyNumberFormat="1" applyFont="1" applyFill="1" applyBorder="1" applyAlignment="1" applyProtection="1">
      <protection hidden="1"/>
    </xf>
    <xf numFmtId="164" fontId="6" fillId="0" borderId="1" xfId="2" applyNumberFormat="1" applyFont="1" applyFill="1" applyBorder="1" applyAlignment="1" applyProtection="1">
      <alignment wrapText="1"/>
      <protection hidden="1"/>
    </xf>
    <xf numFmtId="164" fontId="6" fillId="0" borderId="1" xfId="2" applyNumberFormat="1" applyFont="1" applyFill="1" applyBorder="1" applyAlignment="1" applyProtection="1">
      <protection hidden="1"/>
    </xf>
    <xf numFmtId="165" fontId="6" fillId="0" borderId="1" xfId="2" applyNumberFormat="1" applyFont="1" applyFill="1" applyBorder="1" applyAlignment="1" applyProtection="1">
      <protection hidden="1"/>
    </xf>
    <xf numFmtId="166" fontId="7" fillId="0" borderId="1" xfId="2" applyNumberFormat="1" applyFont="1" applyFill="1" applyBorder="1" applyAlignment="1" applyProtection="1">
      <protection hidden="1"/>
    </xf>
    <xf numFmtId="38" fontId="6" fillId="0" borderId="1" xfId="2" applyNumberFormat="1" applyFont="1" applyFill="1" applyBorder="1" applyAlignment="1" applyProtection="1">
      <protection hidden="1"/>
    </xf>
    <xf numFmtId="167" fontId="6" fillId="0" borderId="1" xfId="2" applyNumberFormat="1" applyFont="1" applyFill="1" applyBorder="1" applyAlignment="1" applyProtection="1">
      <protection hidden="1"/>
    </xf>
    <xf numFmtId="175" fontId="6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/>
    <xf numFmtId="38" fontId="7" fillId="0" borderId="0" xfId="2" applyNumberFormat="1" applyFont="1" applyFill="1"/>
    <xf numFmtId="0" fontId="6" fillId="0" borderId="0" xfId="2" applyFont="1" applyFill="1"/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166" fontId="7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/>
    <xf numFmtId="175" fontId="6" fillId="0" borderId="6" xfId="2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/>
    <xf numFmtId="0" fontId="6" fillId="0" borderId="0" xfId="2" applyFont="1" applyFill="1" applyBorder="1"/>
    <xf numFmtId="38" fontId="6" fillId="0" borderId="0" xfId="2" applyNumberFormat="1" applyFont="1" applyFill="1" applyBorder="1"/>
    <xf numFmtId="0" fontId="7" fillId="0" borderId="1" xfId="0" applyFont="1" applyFill="1" applyBorder="1" applyAlignment="1">
      <alignment wrapText="1"/>
    </xf>
    <xf numFmtId="165" fontId="7" fillId="0" borderId="1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protection hidden="1"/>
    </xf>
    <xf numFmtId="38" fontId="7" fillId="0" borderId="1" xfId="2" applyNumberFormat="1" applyFont="1" applyFill="1" applyBorder="1" applyAlignment="1" applyProtection="1">
      <protection hidden="1"/>
    </xf>
    <xf numFmtId="40" fontId="7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 applyBorder="1"/>
    <xf numFmtId="0" fontId="7" fillId="0" borderId="0" xfId="2" applyFont="1" applyFill="1" applyBorder="1"/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4" applyNumberFormat="1" applyFont="1" applyFill="1" applyBorder="1" applyAlignment="1" applyProtection="1">
      <alignment wrapText="1"/>
      <protection hidden="1"/>
    </xf>
    <xf numFmtId="165" fontId="7" fillId="0" borderId="1" xfId="4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wrapText="1"/>
    </xf>
    <xf numFmtId="164" fontId="7" fillId="0" borderId="1" xfId="4" applyNumberFormat="1" applyFont="1" applyFill="1" applyBorder="1" applyAlignment="1" applyProtection="1">
      <protection hidden="1"/>
    </xf>
    <xf numFmtId="38" fontId="7" fillId="0" borderId="1" xfId="4" applyNumberFormat="1" applyFont="1" applyFill="1" applyBorder="1" applyAlignment="1" applyProtection="1">
      <protection hidden="1"/>
    </xf>
    <xf numFmtId="167" fontId="7" fillId="0" borderId="1" xfId="4" applyNumberFormat="1" applyFont="1" applyFill="1" applyBorder="1" applyAlignment="1" applyProtection="1">
      <protection hidden="1"/>
    </xf>
    <xf numFmtId="175" fontId="6" fillId="0" borderId="1" xfId="4" applyNumberFormat="1" applyFont="1" applyFill="1" applyBorder="1" applyAlignment="1" applyProtection="1">
      <protection hidden="1"/>
    </xf>
    <xf numFmtId="38" fontId="7" fillId="0" borderId="0" xfId="2" applyNumberFormat="1" applyFont="1" applyFill="1" applyBorder="1"/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2" applyNumberFormat="1" applyFont="1" applyFill="1" applyBorder="1" applyAlignment="1" applyProtection="1">
      <alignment wrapText="1"/>
      <protection hidden="1"/>
    </xf>
    <xf numFmtId="167" fontId="7" fillId="0" borderId="1" xfId="2" applyNumberFormat="1" applyFont="1" applyFill="1" applyBorder="1" applyAlignment="1" applyProtection="1">
      <protection hidden="1"/>
    </xf>
    <xf numFmtId="174" fontId="7" fillId="0" borderId="0" xfId="2" applyNumberFormat="1" applyFont="1" applyFill="1" applyBorder="1"/>
    <xf numFmtId="164" fontId="6" fillId="0" borderId="1" xfId="4" applyNumberFormat="1" applyFont="1" applyFill="1" applyBorder="1" applyAlignment="1" applyProtection="1">
      <alignment wrapText="1"/>
      <protection hidden="1"/>
    </xf>
    <xf numFmtId="165" fontId="6" fillId="0" borderId="1" xfId="4" applyNumberFormat="1" applyFont="1" applyFill="1" applyBorder="1" applyAlignment="1" applyProtection="1">
      <protection hidden="1"/>
    </xf>
    <xf numFmtId="164" fontId="6" fillId="0" borderId="1" xfId="4" applyNumberFormat="1" applyFont="1" applyFill="1" applyBorder="1" applyAlignment="1" applyProtection="1">
      <protection hidden="1"/>
    </xf>
    <xf numFmtId="38" fontId="6" fillId="0" borderId="1" xfId="4" applyNumberFormat="1" applyFont="1" applyFill="1" applyBorder="1" applyAlignment="1" applyProtection="1">
      <protection hidden="1"/>
    </xf>
    <xf numFmtId="164" fontId="6" fillId="0" borderId="1" xfId="2" applyNumberFormat="1" applyFont="1" applyFill="1" applyBorder="1" applyAlignment="1" applyProtection="1">
      <alignment horizontal="left" wrapText="1"/>
      <protection hidden="1"/>
    </xf>
    <xf numFmtId="167" fontId="6" fillId="0" borderId="1" xfId="4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alignment horizontal="left" wrapText="1"/>
      <protection hidden="1"/>
    </xf>
    <xf numFmtId="166" fontId="7" fillId="0" borderId="1" xfId="2" applyNumberFormat="1" applyFont="1" applyFill="1" applyBorder="1" applyAlignment="1" applyProtection="1">
      <alignment horizontal="left"/>
      <protection hidden="1"/>
    </xf>
    <xf numFmtId="40" fontId="7" fillId="0" borderId="0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Fill="1" applyBorder="1" applyAlignment="1">
      <alignment horizontal="left" wrapText="1"/>
    </xf>
    <xf numFmtId="164" fontId="6" fillId="0" borderId="1" xfId="2" applyNumberFormat="1" applyFont="1" applyFill="1" applyBorder="1" applyAlignment="1" applyProtection="1">
      <alignment horizontal="left" vertical="top" wrapText="1"/>
      <protection hidden="1"/>
    </xf>
    <xf numFmtId="166" fontId="6" fillId="0" borderId="1" xfId="2" applyNumberFormat="1" applyFont="1" applyFill="1" applyBorder="1" applyAlignment="1" applyProtection="1">
      <alignment horizontal="left"/>
      <protection hidden="1"/>
    </xf>
    <xf numFmtId="164" fontId="7" fillId="0" borderId="5" xfId="2" applyNumberFormat="1" applyFont="1" applyFill="1" applyBorder="1" applyAlignment="1" applyProtection="1">
      <alignment vertical="top" wrapText="1"/>
      <protection hidden="1"/>
    </xf>
    <xf numFmtId="0" fontId="6" fillId="0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 applyProtection="1">
      <alignment vertical="top" wrapText="1"/>
      <protection hidden="1"/>
    </xf>
    <xf numFmtId="166" fontId="6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0" xfId="2" applyNumberFormat="1" applyFont="1" applyFill="1" applyBorder="1"/>
    <xf numFmtId="169" fontId="7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wrapText="1"/>
    </xf>
    <xf numFmtId="166" fontId="7" fillId="0" borderId="1" xfId="2" applyNumberFormat="1" applyFont="1" applyFill="1" applyBorder="1" applyAlignment="1" applyProtection="1">
      <alignment horizontal="right"/>
      <protection hidden="1"/>
    </xf>
    <xf numFmtId="166" fontId="7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center" wrapText="1"/>
    </xf>
    <xf numFmtId="164" fontId="7" fillId="0" borderId="1" xfId="1" applyNumberFormat="1" applyFont="1" applyFill="1" applyBorder="1" applyAlignment="1" applyProtection="1"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6" fontId="10" fillId="0" borderId="1" xfId="1" applyNumberFormat="1" applyFont="1" applyFill="1" applyBorder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6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1" xfId="1" applyNumberFormat="1" applyFont="1" applyFill="1" applyBorder="1" applyAlignment="1" applyProtection="1">
      <alignment horizontal="left" vertical="top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3" applyNumberFormat="1" applyFont="1" applyFill="1" applyBorder="1" applyAlignment="1" applyProtection="1">
      <alignment vertical="top"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4" fontId="7" fillId="0" borderId="1" xfId="1" applyNumberFormat="1" applyFont="1" applyFill="1" applyBorder="1" applyAlignment="1" applyProtection="1">
      <alignment horizontal="left"/>
      <protection hidden="1"/>
    </xf>
    <xf numFmtId="175" fontId="6" fillId="0" borderId="1" xfId="1" applyNumberFormat="1" applyFont="1" applyFill="1" applyBorder="1" applyAlignment="1" applyProtection="1">
      <alignment horizontal="right"/>
      <protection hidden="1"/>
    </xf>
    <xf numFmtId="38" fontId="7" fillId="0" borderId="1" xfId="2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11" fillId="0" borderId="1" xfId="2" applyNumberFormat="1" applyFont="1" applyFill="1" applyBorder="1" applyAlignment="1" applyProtection="1">
      <alignment wrapText="1"/>
      <protection hidden="1"/>
    </xf>
    <xf numFmtId="164" fontId="11" fillId="0" borderId="1" xfId="2" applyNumberFormat="1" applyFont="1" applyFill="1" applyBorder="1" applyAlignment="1" applyProtection="1">
      <protection hidden="1"/>
    </xf>
    <xf numFmtId="38" fontId="12" fillId="0" borderId="1" xfId="2" applyNumberFormat="1" applyFont="1" applyFill="1" applyBorder="1" applyAlignment="1" applyProtection="1">
      <protection hidden="1"/>
    </xf>
    <xf numFmtId="167" fontId="11" fillId="0" borderId="1" xfId="2" applyNumberFormat="1" applyFont="1" applyFill="1" applyBorder="1" applyAlignment="1" applyProtection="1">
      <protection hidden="1"/>
    </xf>
    <xf numFmtId="40" fontId="11" fillId="0" borderId="0" xfId="2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166" fontId="6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2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3" applyNumberFormat="1" applyFont="1" applyFill="1" applyBorder="1" applyAlignment="1" applyProtection="1">
      <alignment horizontal="left" vertical="top" wrapText="1"/>
      <protection hidden="1"/>
    </xf>
    <xf numFmtId="164" fontId="6" fillId="0" borderId="1" xfId="2" applyNumberFormat="1" applyFont="1" applyFill="1" applyBorder="1" applyAlignment="1" applyProtection="1">
      <alignment vertical="top"/>
      <protection hidden="1"/>
    </xf>
    <xf numFmtId="16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2" applyNumberFormat="1" applyFont="1" applyFill="1" applyBorder="1" applyAlignment="1" applyProtection="1">
      <alignment vertical="top"/>
      <protection hidden="1"/>
    </xf>
    <xf numFmtId="164" fontId="6" fillId="0" borderId="1" xfId="1" applyNumberFormat="1" applyFont="1" applyFill="1" applyBorder="1" applyAlignment="1" applyProtection="1">
      <alignment vertical="top"/>
      <protection hidden="1"/>
    </xf>
    <xf numFmtId="164" fontId="11" fillId="0" borderId="1" xfId="2" applyNumberFormat="1" applyFont="1" applyFill="1" applyBorder="1" applyAlignment="1" applyProtection="1">
      <alignment vertical="top"/>
      <protection hidden="1"/>
    </xf>
    <xf numFmtId="38" fontId="11" fillId="0" borderId="1" xfId="2" applyNumberFormat="1" applyFont="1" applyFill="1" applyBorder="1" applyAlignment="1" applyProtection="1">
      <alignment vertical="top"/>
      <protection hidden="1"/>
    </xf>
    <xf numFmtId="167" fontId="11" fillId="0" borderId="1" xfId="2" applyNumberFormat="1" applyFont="1" applyFill="1" applyBorder="1" applyAlignment="1" applyProtection="1">
      <alignment vertical="top"/>
      <protection hidden="1"/>
    </xf>
    <xf numFmtId="17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1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vertical="top"/>
      <protection hidden="1"/>
    </xf>
    <xf numFmtId="38" fontId="6" fillId="0" borderId="1" xfId="2" applyNumberFormat="1" applyFont="1" applyFill="1" applyBorder="1" applyAlignment="1" applyProtection="1">
      <alignment vertical="top"/>
      <protection hidden="1"/>
    </xf>
    <xf numFmtId="167" fontId="6" fillId="0" borderId="1" xfId="2" applyNumberFormat="1" applyFont="1" applyFill="1" applyBorder="1" applyAlignment="1" applyProtection="1">
      <alignment vertical="top"/>
      <protection hidden="1"/>
    </xf>
    <xf numFmtId="175" fontId="6" fillId="0" borderId="1" xfId="2" applyNumberFormat="1" applyFont="1" applyFill="1" applyBorder="1" applyAlignment="1" applyProtection="1">
      <alignment vertical="top"/>
      <protection hidden="1"/>
    </xf>
    <xf numFmtId="164" fontId="7" fillId="0" borderId="1" xfId="2" applyNumberFormat="1" applyFont="1" applyFill="1" applyBorder="1" applyAlignment="1" applyProtection="1">
      <alignment vertical="top"/>
      <protection hidden="1"/>
    </xf>
    <xf numFmtId="165" fontId="7" fillId="0" borderId="1" xfId="1" applyNumberFormat="1" applyFont="1" applyFill="1" applyBorder="1" applyAlignment="1" applyProtection="1">
      <alignment vertical="top"/>
      <protection hidden="1"/>
    </xf>
    <xf numFmtId="164" fontId="7" fillId="0" borderId="1" xfId="1" applyNumberFormat="1" applyFont="1" applyFill="1" applyBorder="1" applyAlignment="1" applyProtection="1">
      <alignment vertical="top"/>
      <protection hidden="1"/>
    </xf>
    <xf numFmtId="38" fontId="7" fillId="0" borderId="1" xfId="2" applyNumberFormat="1" applyFont="1" applyFill="1" applyBorder="1" applyAlignment="1" applyProtection="1">
      <alignment vertical="top"/>
      <protection hidden="1"/>
    </xf>
    <xf numFmtId="167" fontId="7" fillId="0" borderId="1" xfId="2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horizontal="center" vertical="top"/>
    </xf>
    <xf numFmtId="3" fontId="7" fillId="0" borderId="1" xfId="3" applyNumberFormat="1" applyFont="1" applyFill="1" applyBorder="1" applyAlignment="1" applyProtection="1">
      <alignment vertical="top"/>
      <protection hidden="1"/>
    </xf>
    <xf numFmtId="168" fontId="7" fillId="0" borderId="1" xfId="3" applyNumberFormat="1" applyFont="1" applyFill="1" applyBorder="1" applyAlignment="1" applyProtection="1">
      <alignment vertical="top"/>
      <protection hidden="1"/>
    </xf>
    <xf numFmtId="175" fontId="6" fillId="0" borderId="1" xfId="3" applyNumberFormat="1" applyFont="1" applyFill="1" applyBorder="1" applyAlignment="1" applyProtection="1">
      <alignment vertical="top"/>
      <protection hidden="1"/>
    </xf>
    <xf numFmtId="0" fontId="7" fillId="0" borderId="1" xfId="3" applyNumberFormat="1" applyFont="1" applyFill="1" applyBorder="1" applyAlignment="1" applyProtection="1">
      <alignment horizontal="left" wrapText="1"/>
      <protection hidden="1"/>
    </xf>
    <xf numFmtId="3" fontId="7" fillId="0" borderId="1" xfId="3" applyNumberFormat="1" applyFont="1" applyFill="1" applyBorder="1" applyAlignment="1" applyProtection="1">
      <protection hidden="1"/>
    </xf>
    <xf numFmtId="168" fontId="7" fillId="0" borderId="1" xfId="3" applyNumberFormat="1" applyFont="1" applyFill="1" applyBorder="1" applyAlignment="1" applyProtection="1">
      <protection hidden="1"/>
    </xf>
    <xf numFmtId="175" fontId="6" fillId="0" borderId="1" xfId="3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vertical="top" wrapText="1"/>
    </xf>
    <xf numFmtId="172" fontId="7" fillId="0" borderId="1" xfId="3" applyNumberFormat="1" applyFont="1" applyFill="1" applyBorder="1" applyAlignment="1" applyProtection="1">
      <alignment vertical="top"/>
      <protection hidden="1"/>
    </xf>
    <xf numFmtId="165" fontId="6" fillId="0" borderId="1" xfId="2" applyNumberFormat="1" applyFont="1" applyFill="1" applyBorder="1" applyAlignment="1" applyProtection="1">
      <alignment vertical="top"/>
      <protection hidden="1"/>
    </xf>
    <xf numFmtId="3" fontId="6" fillId="0" borderId="1" xfId="3" applyNumberFormat="1" applyFont="1" applyFill="1" applyBorder="1" applyAlignment="1" applyProtection="1">
      <alignment vertical="top"/>
      <protection hidden="1"/>
    </xf>
    <xf numFmtId="172" fontId="6" fillId="0" borderId="1" xfId="3" applyNumberFormat="1" applyFont="1" applyFill="1" applyBorder="1" applyAlignment="1" applyProtection="1">
      <alignment vertical="top"/>
      <protection hidden="1"/>
    </xf>
    <xf numFmtId="165" fontId="7" fillId="0" borderId="1" xfId="2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3" applyNumberFormat="1" applyFont="1" applyFill="1" applyBorder="1" applyAlignment="1" applyProtection="1">
      <alignment horizontal="left" vertical="top" wrapText="1"/>
      <protection hidden="1"/>
    </xf>
    <xf numFmtId="166" fontId="7" fillId="0" borderId="1" xfId="2" applyNumberFormat="1" applyFont="1" applyFill="1" applyBorder="1" applyAlignment="1" applyProtection="1">
      <alignment vertical="top"/>
      <protection hidden="1"/>
    </xf>
    <xf numFmtId="168" fontId="6" fillId="0" borderId="1" xfId="3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vertical="top" wrapText="1"/>
    </xf>
    <xf numFmtId="166" fontId="7" fillId="0" borderId="1" xfId="2" applyNumberFormat="1" applyFont="1" applyFill="1" applyBorder="1" applyAlignment="1" applyProtection="1">
      <alignment horizontal="left" vertical="top"/>
      <protection hidden="1"/>
    </xf>
    <xf numFmtId="0" fontId="7" fillId="0" borderId="1" xfId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 vertical="top" wrapText="1"/>
    </xf>
    <xf numFmtId="38" fontId="7" fillId="0" borderId="1" xfId="2" applyNumberFormat="1" applyFont="1" applyFill="1" applyBorder="1" applyAlignment="1" applyProtection="1">
      <alignment vertical="top" wrapText="1"/>
      <protection hidden="1"/>
    </xf>
    <xf numFmtId="0" fontId="6" fillId="0" borderId="1" xfId="2" applyNumberFormat="1" applyFont="1" applyFill="1" applyBorder="1" applyAlignment="1" applyProtection="1">
      <protection hidden="1"/>
    </xf>
    <xf numFmtId="38" fontId="11" fillId="0" borderId="1" xfId="2" applyNumberFormat="1" applyFont="1" applyFill="1" applyBorder="1" applyAlignment="1" applyProtection="1">
      <protection hidden="1"/>
    </xf>
    <xf numFmtId="175" fontId="11" fillId="0" borderId="1" xfId="2" applyNumberFormat="1" applyFont="1" applyFill="1" applyBorder="1" applyAlignment="1" applyProtection="1">
      <protection hidden="1"/>
    </xf>
    <xf numFmtId="0" fontId="6" fillId="0" borderId="4" xfId="3" applyNumberFormat="1" applyFont="1" applyFill="1" applyBorder="1" applyAlignment="1" applyProtection="1">
      <alignment wrapText="1"/>
      <protection hidden="1"/>
    </xf>
    <xf numFmtId="165" fontId="6" fillId="0" borderId="4" xfId="3" applyNumberFormat="1" applyFont="1" applyFill="1" applyBorder="1" applyAlignment="1" applyProtection="1">
      <alignment wrapText="1"/>
      <protection hidden="1"/>
    </xf>
    <xf numFmtId="0" fontId="7" fillId="0" borderId="0" xfId="2" applyFont="1" applyFill="1" applyAlignment="1">
      <alignment wrapText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170" fontId="7" fillId="0" borderId="0" xfId="2" applyNumberFormat="1" applyFont="1" applyFill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/>
    <xf numFmtId="38" fontId="7" fillId="0" borderId="3" xfId="2" applyNumberFormat="1" applyFont="1" applyFill="1" applyBorder="1"/>
    <xf numFmtId="40" fontId="7" fillId="0" borderId="3" xfId="2" applyNumberFormat="1" applyFont="1" applyFill="1" applyBorder="1"/>
    <xf numFmtId="0" fontId="6" fillId="0" borderId="2" xfId="3" applyNumberFormat="1" applyFont="1" applyFill="1" applyBorder="1" applyAlignment="1" applyProtection="1">
      <alignment wrapText="1"/>
      <protection hidden="1"/>
    </xf>
    <xf numFmtId="170" fontId="7" fillId="0" borderId="3" xfId="2" applyNumberFormat="1" applyFont="1" applyFill="1" applyBorder="1"/>
    <xf numFmtId="0" fontId="7" fillId="0" borderId="2" xfId="3" applyNumberFormat="1" applyFont="1" applyFill="1" applyBorder="1" applyAlignment="1" applyProtection="1">
      <alignment wrapText="1"/>
      <protection hidden="1"/>
    </xf>
    <xf numFmtId="173" fontId="7" fillId="0" borderId="3" xfId="2" applyNumberFormat="1" applyFont="1" applyFill="1" applyBorder="1"/>
    <xf numFmtId="173" fontId="11" fillId="0" borderId="3" xfId="2" applyNumberFormat="1" applyFont="1" applyFill="1" applyBorder="1"/>
    <xf numFmtId="40" fontId="11" fillId="0" borderId="3" xfId="2" applyNumberFormat="1" applyFont="1" applyFill="1" applyBorder="1"/>
    <xf numFmtId="0" fontId="12" fillId="0" borderId="0" xfId="3" applyNumberFormat="1" applyFont="1" applyFill="1" applyBorder="1" applyAlignment="1" applyProtection="1">
      <alignment wrapText="1"/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73" fontId="7" fillId="0" borderId="0" xfId="2" applyNumberFormat="1" applyFont="1" applyFill="1"/>
    <xf numFmtId="0" fontId="3" fillId="0" borderId="0" xfId="2" applyFont="1" applyFill="1" applyBorder="1"/>
    <xf numFmtId="0" fontId="4" fillId="0" borderId="0" xfId="2" applyFont="1" applyFill="1" applyBorder="1"/>
    <xf numFmtId="0" fontId="7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40" fontId="4" fillId="0" borderId="0" xfId="2" applyNumberFormat="1" applyFont="1" applyFill="1"/>
    <xf numFmtId="40" fontId="4" fillId="0" borderId="0" xfId="2" applyNumberFormat="1" applyFont="1" applyFill="1" applyBorder="1"/>
    <xf numFmtId="9" fontId="3" fillId="0" borderId="0" xfId="2" applyNumberFormat="1" applyFont="1" applyFill="1" applyBorder="1"/>
    <xf numFmtId="10" fontId="3" fillId="0" borderId="0" xfId="2" applyNumberFormat="1" applyFont="1" applyFill="1" applyBorder="1"/>
    <xf numFmtId="164" fontId="7" fillId="2" borderId="1" xfId="2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wrapText="1"/>
      <protection hidden="1"/>
    </xf>
    <xf numFmtId="164" fontId="7" fillId="2" borderId="1" xfId="2" applyNumberFormat="1" applyFont="1" applyFill="1" applyBorder="1" applyAlignment="1" applyProtection="1">
      <protection hidden="1"/>
    </xf>
    <xf numFmtId="0" fontId="7" fillId="2" borderId="1" xfId="1" applyNumberFormat="1" applyFont="1" applyFill="1" applyBorder="1" applyAlignment="1" applyProtection="1">
      <alignment horizontal="left"/>
      <protection hidden="1"/>
    </xf>
    <xf numFmtId="164" fontId="7" fillId="2" borderId="1" xfId="1" applyNumberFormat="1" applyFont="1" applyFill="1" applyBorder="1" applyAlignment="1" applyProtection="1">
      <protection hidden="1"/>
    </xf>
    <xf numFmtId="0" fontId="7" fillId="0" borderId="0" xfId="2" applyNumberFormat="1" applyFont="1" applyFill="1" applyBorder="1"/>
    <xf numFmtId="0" fontId="7" fillId="2" borderId="1" xfId="1" applyNumberFormat="1" applyFont="1" applyFill="1" applyBorder="1" applyAlignment="1" applyProtection="1">
      <alignment horizontal="center"/>
      <protection hidden="1"/>
    </xf>
    <xf numFmtId="164" fontId="6" fillId="2" borderId="1" xfId="1" applyNumberFormat="1" applyFont="1" applyFill="1" applyBorder="1" applyAlignment="1" applyProtection="1">
      <alignment vertical="top" wrapText="1"/>
      <protection hidden="1"/>
    </xf>
    <xf numFmtId="164" fontId="7" fillId="2" borderId="1" xfId="2" applyNumberFormat="1" applyFont="1" applyFill="1" applyBorder="1" applyAlignment="1" applyProtection="1">
      <alignment wrapText="1"/>
      <protection hidden="1"/>
    </xf>
    <xf numFmtId="164" fontId="6" fillId="2" borderId="1" xfId="2" applyNumberFormat="1" applyFont="1" applyFill="1" applyBorder="1" applyAlignment="1" applyProtection="1">
      <protection hidden="1"/>
    </xf>
    <xf numFmtId="165" fontId="7" fillId="2" borderId="1" xfId="1" applyNumberFormat="1" applyFont="1" applyFill="1" applyBorder="1" applyAlignment="1" applyProtection="1">
      <protection hidden="1"/>
    </xf>
    <xf numFmtId="166" fontId="7" fillId="2" borderId="1" xfId="2" applyNumberFormat="1" applyFont="1" applyFill="1" applyBorder="1" applyAlignment="1" applyProtection="1">
      <protection hidden="1"/>
    </xf>
    <xf numFmtId="38" fontId="7" fillId="2" borderId="1" xfId="2" applyNumberFormat="1" applyFont="1" applyFill="1" applyBorder="1" applyAlignment="1" applyProtection="1">
      <protection hidden="1"/>
    </xf>
    <xf numFmtId="167" fontId="7" fillId="2" borderId="1" xfId="2" applyNumberFormat="1" applyFont="1" applyFill="1" applyBorder="1" applyAlignment="1" applyProtection="1">
      <protection hidden="1"/>
    </xf>
    <xf numFmtId="175" fontId="6" fillId="2" borderId="1" xfId="2" applyNumberFormat="1" applyFont="1" applyFill="1" applyBorder="1" applyAlignment="1" applyProtection="1">
      <protection hidden="1"/>
    </xf>
    <xf numFmtId="0" fontId="7" fillId="3" borderId="1" xfId="0" applyFont="1" applyFill="1" applyBorder="1" applyAlignment="1">
      <alignment horizontal="left" wrapText="1"/>
    </xf>
    <xf numFmtId="164" fontId="6" fillId="2" borderId="1" xfId="2" applyNumberFormat="1" applyFont="1" applyFill="1" applyBorder="1" applyAlignment="1" applyProtection="1">
      <alignment wrapText="1"/>
      <protection hidden="1"/>
    </xf>
    <xf numFmtId="164" fontId="7" fillId="2" borderId="1" xfId="1" applyNumberFormat="1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>
      <alignment horizontal="center"/>
    </xf>
    <xf numFmtId="164" fontId="7" fillId="2" borderId="1" xfId="2" applyNumberFormat="1" applyFont="1" applyFill="1" applyBorder="1" applyAlignment="1" applyProtection="1">
      <alignment horizontal="left" vertical="top" wrapText="1"/>
      <protection hidden="1"/>
    </xf>
    <xf numFmtId="164" fontId="7" fillId="2" borderId="1" xfId="1" applyNumberFormat="1" applyFont="1" applyFill="1" applyBorder="1" applyAlignment="1" applyProtection="1">
      <alignment vertical="top"/>
      <protection hidden="1"/>
    </xf>
    <xf numFmtId="0" fontId="7" fillId="2" borderId="1" xfId="3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vertical="top" wrapText="1"/>
      <protection hidden="1"/>
    </xf>
    <xf numFmtId="164" fontId="7" fillId="2" borderId="1" xfId="2" applyNumberFormat="1" applyFont="1" applyFill="1" applyBorder="1" applyAlignment="1" applyProtection="1">
      <alignment vertical="top"/>
      <protection hidden="1"/>
    </xf>
    <xf numFmtId="0" fontId="13" fillId="0" borderId="0" xfId="0" applyFont="1" applyAlignment="1">
      <alignment wrapText="1"/>
    </xf>
    <xf numFmtId="164" fontId="6" fillId="3" borderId="1" xfId="2" applyNumberFormat="1" applyFont="1" applyFill="1" applyBorder="1" applyAlignment="1" applyProtection="1">
      <protection hidden="1"/>
    </xf>
    <xf numFmtId="165" fontId="6" fillId="3" borderId="1" xfId="2" applyNumberFormat="1" applyFont="1" applyFill="1" applyBorder="1" applyAlignment="1" applyProtection="1">
      <protection hidden="1"/>
    </xf>
    <xf numFmtId="166" fontId="6" fillId="3" borderId="1" xfId="2" applyNumberFormat="1" applyFont="1" applyFill="1" applyBorder="1" applyAlignment="1" applyProtection="1">
      <protection hidden="1"/>
    </xf>
    <xf numFmtId="0" fontId="15" fillId="0" borderId="0" xfId="2" applyFont="1" applyFill="1"/>
    <xf numFmtId="0" fontId="16" fillId="0" borderId="0" xfId="2" applyFont="1" applyFill="1"/>
    <xf numFmtId="0" fontId="17" fillId="0" borderId="0" xfId="3" applyFont="1" applyFill="1" applyAlignment="1" applyProtection="1">
      <alignment horizontal="left"/>
      <protection hidden="1"/>
    </xf>
    <xf numFmtId="0" fontId="18" fillId="0" borderId="0" xfId="2" applyFont="1" applyFill="1"/>
    <xf numFmtId="0" fontId="15" fillId="0" borderId="0" xfId="2" applyFont="1" applyFill="1" applyBorder="1"/>
    <xf numFmtId="0" fontId="19" fillId="0" borderId="0" xfId="0" applyFont="1" applyFill="1" applyAlignment="1"/>
    <xf numFmtId="0" fontId="21" fillId="0" borderId="0" xfId="3" applyFont="1" applyFill="1" applyBorder="1"/>
    <xf numFmtId="0" fontId="21" fillId="0" borderId="0" xfId="3" applyFont="1" applyFill="1" applyBorder="1" applyProtection="1">
      <protection hidden="1"/>
    </xf>
    <xf numFmtId="0" fontId="24" fillId="0" borderId="0" xfId="2" applyNumberFormat="1" applyFont="1" applyFill="1" applyAlignment="1" applyProtection="1">
      <protection hidden="1"/>
    </xf>
    <xf numFmtId="0" fontId="15" fillId="0" borderId="1" xfId="2" applyFont="1" applyFill="1" applyBorder="1"/>
    <xf numFmtId="0" fontId="25" fillId="0" borderId="0" xfId="2" applyFont="1" applyFill="1" applyBorder="1"/>
    <xf numFmtId="0" fontId="25" fillId="0" borderId="0" xfId="2" applyFont="1" applyFill="1"/>
    <xf numFmtId="164" fontId="18" fillId="0" borderId="0" xfId="2" applyNumberFormat="1" applyFont="1" applyFill="1" applyBorder="1" applyAlignment="1" applyProtection="1">
      <alignment wrapText="1"/>
      <protection hidden="1"/>
    </xf>
    <xf numFmtId="2" fontId="15" fillId="0" borderId="0" xfId="2" applyNumberFormat="1" applyFont="1" applyFill="1" applyBorder="1"/>
    <xf numFmtId="173" fontId="15" fillId="0" borderId="0" xfId="2" applyNumberFormat="1" applyFont="1" applyFill="1" applyBorder="1"/>
    <xf numFmtId="2" fontId="25" fillId="0" borderId="0" xfId="2" applyNumberFormat="1" applyFont="1" applyFill="1" applyBorder="1"/>
    <xf numFmtId="164" fontId="28" fillId="0" borderId="0" xfId="2" applyNumberFormat="1" applyFont="1" applyFill="1" applyBorder="1" applyAlignment="1" applyProtection="1">
      <alignment wrapText="1"/>
      <protection hidden="1"/>
    </xf>
    <xf numFmtId="0" fontId="18" fillId="0" borderId="0" xfId="2" applyFont="1" applyFill="1" applyBorder="1"/>
    <xf numFmtId="1" fontId="15" fillId="0" borderId="0" xfId="2" applyNumberFormat="1" applyFont="1" applyFill="1" applyBorder="1"/>
    <xf numFmtId="170" fontId="15" fillId="0" borderId="0" xfId="2" applyNumberFormat="1" applyFont="1" applyFill="1" applyBorder="1"/>
    <xf numFmtId="0" fontId="26" fillId="0" borderId="0" xfId="0" applyFont="1" applyFill="1" applyBorder="1" applyAlignment="1">
      <alignment horizontal="justify" wrapText="1"/>
    </xf>
    <xf numFmtId="0" fontId="29" fillId="0" borderId="0" xfId="2" applyFont="1" applyFill="1" applyBorder="1"/>
    <xf numFmtId="0" fontId="29" fillId="0" borderId="0" xfId="2" applyFont="1" applyFill="1"/>
    <xf numFmtId="164" fontId="28" fillId="0" borderId="0" xfId="1" applyNumberFormat="1" applyFont="1" applyFill="1" applyBorder="1" applyAlignment="1" applyProtection="1">
      <alignment horizontal="left" wrapText="1"/>
      <protection hidden="1"/>
    </xf>
    <xf numFmtId="0" fontId="31" fillId="0" borderId="0" xfId="2" applyFont="1" applyFill="1" applyBorder="1"/>
    <xf numFmtId="0" fontId="31" fillId="0" borderId="0" xfId="2" applyFont="1" applyFill="1"/>
    <xf numFmtId="0" fontId="27" fillId="0" borderId="0" xfId="2" applyFont="1" applyFill="1" applyBorder="1"/>
    <xf numFmtId="0" fontId="27" fillId="0" borderId="0" xfId="2" applyFont="1" applyFill="1"/>
    <xf numFmtId="0" fontId="32" fillId="0" borderId="0" xfId="2" applyFont="1" applyFill="1" applyBorder="1"/>
    <xf numFmtId="9" fontId="25" fillId="0" borderId="0" xfId="2" applyNumberFormat="1" applyFont="1" applyFill="1" applyBorder="1"/>
    <xf numFmtId="10" fontId="25" fillId="0" borderId="0" xfId="2" applyNumberFormat="1" applyFont="1" applyFill="1" applyBorder="1"/>
    <xf numFmtId="0" fontId="29" fillId="0" borderId="0" xfId="3" applyNumberFormat="1" applyFont="1" applyFill="1" applyBorder="1" applyAlignment="1" applyProtection="1">
      <alignment horizontal="left" wrapText="1"/>
      <protection hidden="1"/>
    </xf>
    <xf numFmtId="0" fontId="28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left"/>
    </xf>
    <xf numFmtId="175" fontId="28" fillId="0" borderId="0" xfId="2" applyNumberFormat="1" applyFont="1" applyFill="1" applyBorder="1"/>
    <xf numFmtId="0" fontId="28" fillId="0" borderId="0" xfId="3" applyNumberFormat="1" applyFont="1" applyFill="1" applyBorder="1" applyAlignment="1" applyProtection="1">
      <alignment horizontal="left" wrapText="1"/>
      <protection hidden="1"/>
    </xf>
    <xf numFmtId="178" fontId="28" fillId="0" borderId="0" xfId="5" applyNumberFormat="1" applyFont="1" applyFill="1" applyBorder="1"/>
    <xf numFmtId="0" fontId="28" fillId="0" borderId="0" xfId="2" applyFont="1" applyFill="1" applyBorder="1" applyAlignment="1">
      <alignment horizontal="left" wrapText="1"/>
    </xf>
    <xf numFmtId="178" fontId="28" fillId="0" borderId="0" xfId="2" applyNumberFormat="1" applyFont="1" applyFill="1" applyBorder="1"/>
    <xf numFmtId="173" fontId="28" fillId="0" borderId="0" xfId="2" applyNumberFormat="1" applyFont="1" applyFill="1" applyBorder="1" applyAlignment="1">
      <alignment horizontal="left"/>
    </xf>
    <xf numFmtId="178" fontId="33" fillId="0" borderId="0" xfId="2" applyNumberFormat="1" applyFont="1" applyFill="1" applyBorder="1"/>
    <xf numFmtId="0" fontId="34" fillId="0" borderId="0" xfId="3" applyNumberFormat="1" applyFont="1" applyFill="1" applyBorder="1" applyAlignment="1" applyProtection="1">
      <alignment horizontal="left" wrapText="1"/>
      <protection hidden="1"/>
    </xf>
    <xf numFmtId="38" fontId="28" fillId="0" borderId="0" xfId="2" applyNumberFormat="1" applyFont="1" applyFill="1" applyBorder="1" applyAlignment="1">
      <alignment horizontal="left"/>
    </xf>
    <xf numFmtId="0" fontId="28" fillId="0" borderId="0" xfId="2" applyFont="1" applyFill="1" applyBorder="1" applyAlignment="1">
      <alignment wrapText="1"/>
    </xf>
    <xf numFmtId="0" fontId="28" fillId="0" borderId="0" xfId="2" applyFont="1" applyFill="1" applyBorder="1"/>
    <xf numFmtId="0" fontId="22" fillId="0" borderId="0" xfId="2" applyFont="1" applyFill="1" applyBorder="1"/>
    <xf numFmtId="0" fontId="28" fillId="0" borderId="0" xfId="2" applyFont="1" applyFill="1"/>
    <xf numFmtId="0" fontId="22" fillId="0" borderId="0" xfId="2" applyFont="1" applyFill="1"/>
    <xf numFmtId="175" fontId="28" fillId="0" borderId="0" xfId="2" applyNumberFormat="1" applyFont="1" applyFill="1"/>
    <xf numFmtId="175" fontId="15" fillId="0" borderId="0" xfId="2" applyNumberFormat="1" applyFont="1" applyFill="1"/>
    <xf numFmtId="175" fontId="30" fillId="0" borderId="0" xfId="2" applyNumberFormat="1" applyFont="1" applyFill="1" applyBorder="1" applyAlignment="1" applyProtection="1">
      <protection hidden="1"/>
    </xf>
    <xf numFmtId="0" fontId="22" fillId="0" borderId="0" xfId="2" applyFont="1" applyFill="1" applyAlignment="1">
      <alignment horizontal="center" wrapText="1"/>
    </xf>
    <xf numFmtId="38" fontId="28" fillId="0" borderId="1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0" fillId="0" borderId="0" xfId="3" applyFont="1" applyFill="1" applyAlignment="1" applyProtection="1">
      <protection hidden="1"/>
    </xf>
    <xf numFmtId="0" fontId="28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28" fillId="0" borderId="1" xfId="2" applyNumberFormat="1" applyFont="1" applyFill="1" applyBorder="1" applyAlignment="1" applyProtection="1">
      <alignment wrapText="1"/>
      <protection hidden="1"/>
    </xf>
    <xf numFmtId="164" fontId="28" fillId="0" borderId="1" xfId="2" applyNumberFormat="1" applyFont="1" applyFill="1" applyBorder="1" applyAlignment="1" applyProtection="1">
      <alignment horizontal="center" vertical="center"/>
      <protection hidden="1"/>
    </xf>
    <xf numFmtId="165" fontId="28" fillId="0" borderId="1" xfId="2" applyNumberFormat="1" applyFont="1" applyFill="1" applyBorder="1" applyAlignment="1" applyProtection="1">
      <alignment horizontal="center" vertical="center"/>
      <protection hidden="1"/>
    </xf>
    <xf numFmtId="166" fontId="28" fillId="0" borderId="1" xfId="2" applyNumberFormat="1" applyFont="1" applyFill="1" applyBorder="1" applyAlignment="1" applyProtection="1">
      <alignment horizontal="center" vertical="center"/>
      <protection hidden="1"/>
    </xf>
    <xf numFmtId="175" fontId="28" fillId="0" borderId="1" xfId="2" applyNumberFormat="1" applyFont="1" applyFill="1" applyBorder="1" applyAlignment="1" applyProtection="1">
      <alignment horizontal="center" vertical="center"/>
      <protection hidden="1"/>
    </xf>
    <xf numFmtId="173" fontId="18" fillId="0" borderId="0" xfId="2" applyNumberFormat="1" applyFont="1" applyFill="1" applyBorder="1"/>
    <xf numFmtId="0" fontId="28" fillId="0" borderId="1" xfId="1" applyNumberFormat="1" applyFont="1" applyFill="1" applyBorder="1" applyAlignment="1" applyProtection="1">
      <alignment horizontal="left" vertical="top" wrapText="1"/>
      <protection hidden="1"/>
    </xf>
    <xf numFmtId="164" fontId="28" fillId="0" borderId="1" xfId="2" applyNumberFormat="1" applyFont="1" applyFill="1" applyBorder="1" applyAlignment="1" applyProtection="1">
      <alignment horizontal="left" wrapText="1"/>
      <protection hidden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0" xfId="2" applyNumberFormat="1" applyFont="1" applyFill="1" applyBorder="1"/>
    <xf numFmtId="175" fontId="18" fillId="0" borderId="0" xfId="2" applyNumberFormat="1" applyFont="1" applyFill="1" applyBorder="1"/>
    <xf numFmtId="0" fontId="28" fillId="0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top" wrapText="1"/>
    </xf>
    <xf numFmtId="40" fontId="28" fillId="0" borderId="1" xfId="2" applyNumberFormat="1" applyFont="1" applyFill="1" applyBorder="1" applyAlignment="1" applyProtection="1">
      <alignment horizontal="center" vertical="center"/>
      <protection hidden="1"/>
    </xf>
    <xf numFmtId="174" fontId="18" fillId="0" borderId="0" xfId="2" applyNumberFormat="1" applyFont="1" applyFill="1" applyBorder="1"/>
    <xf numFmtId="49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Border="1" applyAlignment="1">
      <alignment wrapText="1"/>
    </xf>
    <xf numFmtId="164" fontId="38" fillId="0" borderId="1" xfId="1" applyNumberFormat="1" applyFont="1" applyFill="1" applyBorder="1" applyAlignment="1" applyProtection="1">
      <alignment horizontal="left" wrapText="1"/>
      <protection hidden="1"/>
    </xf>
    <xf numFmtId="165" fontId="28" fillId="0" borderId="1" xfId="1" applyNumberFormat="1" applyFont="1" applyFill="1" applyBorder="1" applyAlignment="1" applyProtection="1">
      <alignment horizontal="center" vertical="center"/>
      <protection hidden="1"/>
    </xf>
    <xf numFmtId="166" fontId="28" fillId="0" borderId="1" xfId="1" applyNumberFormat="1" applyFont="1" applyFill="1" applyBorder="1" applyAlignment="1" applyProtection="1">
      <alignment horizontal="center" vertical="center"/>
      <protection hidden="1"/>
    </xf>
    <xf numFmtId="164" fontId="28" fillId="0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/>
    <xf numFmtId="166" fontId="28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2" applyNumberFormat="1" applyFont="1" applyFill="1" applyBorder="1" applyAlignment="1">
      <alignment horizontal="center" vertical="center"/>
    </xf>
    <xf numFmtId="164" fontId="28" fillId="0" borderId="1" xfId="2" applyNumberFormat="1" applyFont="1" applyFill="1" applyBorder="1" applyAlignment="1" applyProtection="1">
      <alignment vertical="top" wrapText="1"/>
      <protection hidden="1"/>
    </xf>
    <xf numFmtId="164" fontId="28" fillId="0" borderId="1" xfId="1" applyNumberFormat="1" applyFont="1" applyFill="1" applyBorder="1" applyAlignment="1" applyProtection="1">
      <alignment horizontal="left" wrapText="1"/>
      <protection hidden="1"/>
    </xf>
    <xf numFmtId="0" fontId="39" fillId="0" borderId="0" xfId="0" applyFont="1" applyFill="1" applyAlignment="1">
      <alignment wrapText="1"/>
    </xf>
    <xf numFmtId="0" fontId="39" fillId="0" borderId="1" xfId="0" applyFont="1" applyFill="1" applyBorder="1" applyAlignment="1">
      <alignment wrapText="1"/>
    </xf>
    <xf numFmtId="164" fontId="28" fillId="0" borderId="1" xfId="1" applyNumberFormat="1" applyFont="1" applyFill="1" applyBorder="1" applyAlignment="1" applyProtection="1">
      <alignment vertical="top" wrapText="1"/>
      <protection hidden="1"/>
    </xf>
    <xf numFmtId="176" fontId="2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3" applyNumberFormat="1" applyFont="1" applyFill="1" applyBorder="1" applyAlignment="1" applyProtection="1">
      <alignment horizontal="left" wrapText="1"/>
      <protection hidden="1"/>
    </xf>
    <xf numFmtId="0" fontId="2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2" applyFont="1" applyFill="1" applyBorder="1"/>
    <xf numFmtId="0" fontId="28" fillId="0" borderId="1" xfId="0" applyFont="1" applyFill="1" applyBorder="1" applyAlignment="1">
      <alignment horizontal="center" vertical="center"/>
    </xf>
    <xf numFmtId="0" fontId="28" fillId="0" borderId="1" xfId="3" applyNumberFormat="1" applyFont="1" applyFill="1" applyBorder="1" applyAlignment="1" applyProtection="1">
      <alignment horizontal="left" vertical="top" wrapText="1"/>
      <protection hidden="1"/>
    </xf>
    <xf numFmtId="175" fontId="28" fillId="0" borderId="1" xfId="3" applyNumberFormat="1" applyFont="1" applyFill="1" applyBorder="1" applyAlignment="1" applyProtection="1">
      <alignment horizontal="center" vertical="center"/>
      <protection hidden="1"/>
    </xf>
    <xf numFmtId="164" fontId="28" fillId="0" borderId="1" xfId="1" applyNumberFormat="1" applyFont="1" applyFill="1" applyBorder="1" applyAlignment="1" applyProtection="1">
      <alignment horizontal="center" vertical="center" wrapText="1"/>
      <protection hidden="1"/>
    </xf>
    <xf numFmtId="177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 applyProtection="1">
      <alignment horizontal="left" vertical="top" wrapText="1"/>
      <protection hidden="1"/>
    </xf>
    <xf numFmtId="0" fontId="38" fillId="3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applyFont="1"/>
    <xf numFmtId="164" fontId="28" fillId="2" borderId="1" xfId="2" applyNumberFormat="1" applyFont="1" applyFill="1" applyBorder="1" applyAlignment="1" applyProtection="1">
      <alignment horizontal="left" wrapText="1"/>
      <protection hidden="1"/>
    </xf>
    <xf numFmtId="164" fontId="43" fillId="0" borderId="5" xfId="2" applyNumberFormat="1" applyFont="1" applyFill="1" applyBorder="1" applyAlignment="1" applyProtection="1">
      <alignment vertical="top" wrapText="1"/>
      <protection hidden="1"/>
    </xf>
    <xf numFmtId="0" fontId="43" fillId="0" borderId="1" xfId="1" applyNumberFormat="1" applyFont="1" applyFill="1" applyBorder="1" applyAlignment="1" applyProtection="1">
      <alignment horizontal="left" vertical="top" wrapText="1"/>
      <protection hidden="1"/>
    </xf>
    <xf numFmtId="175" fontId="28" fillId="0" borderId="0" xfId="2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>
      <alignment horizontal="left" wrapText="1"/>
    </xf>
    <xf numFmtId="0" fontId="38" fillId="3" borderId="1" xfId="0" applyFont="1" applyFill="1" applyBorder="1" applyAlignment="1">
      <alignment horizontal="left" wrapText="1"/>
    </xf>
    <xf numFmtId="164" fontId="38" fillId="0" borderId="1" xfId="2" applyNumberFormat="1" applyFont="1" applyFill="1" applyBorder="1" applyAlignment="1" applyProtection="1">
      <alignment horizontal="left" wrapText="1"/>
      <protection hidden="1"/>
    </xf>
    <xf numFmtId="0" fontId="38" fillId="0" borderId="1" xfId="1" applyNumberFormat="1" applyFont="1" applyFill="1" applyBorder="1" applyAlignment="1" applyProtection="1">
      <alignment horizontal="left" vertical="top" wrapText="1"/>
      <protection hidden="1"/>
    </xf>
    <xf numFmtId="166" fontId="38" fillId="0" borderId="1" xfId="2" applyNumberFormat="1" applyFont="1" applyFill="1" applyBorder="1" applyAlignment="1" applyProtection="1">
      <alignment horizontal="center" vertical="center"/>
      <protection hidden="1"/>
    </xf>
    <xf numFmtId="0" fontId="44" fillId="0" borderId="1" xfId="0" applyFont="1" applyFill="1" applyBorder="1" applyAlignment="1">
      <alignment horizontal="left" wrapText="1"/>
    </xf>
    <xf numFmtId="0" fontId="28" fillId="4" borderId="1" xfId="0" applyFont="1" applyFill="1" applyBorder="1" applyAlignment="1">
      <alignment horizontal="left" wrapText="1"/>
    </xf>
    <xf numFmtId="40" fontId="7" fillId="0" borderId="7" xfId="2" applyNumberFormat="1" applyFont="1" applyFill="1" applyBorder="1" applyAlignment="1">
      <alignment wrapText="1"/>
    </xf>
    <xf numFmtId="0" fontId="0" fillId="0" borderId="0" xfId="0" applyAlignment="1"/>
    <xf numFmtId="0" fontId="7" fillId="0" borderId="0" xfId="3" applyFont="1" applyFill="1" applyAlignment="1" applyProtection="1">
      <alignment horizontal="left"/>
      <protection hidden="1"/>
    </xf>
    <xf numFmtId="0" fontId="6" fillId="0" borderId="1" xfId="2" applyNumberFormat="1" applyFont="1" applyFill="1" applyBorder="1" applyAlignment="1" applyProtection="1">
      <alignment horizontal="center" wrapText="1"/>
      <protection hidden="1"/>
    </xf>
    <xf numFmtId="171" fontId="6" fillId="0" borderId="1" xfId="1" applyNumberFormat="1" applyFont="1" applyFill="1" applyBorder="1" applyAlignment="1" applyProtection="1">
      <alignment wrapText="1"/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0" fontId="9" fillId="0" borderId="0" xfId="0" applyFont="1" applyFill="1" applyAlignment="1"/>
    <xf numFmtId="0" fontId="8" fillId="0" borderId="0" xfId="3" applyFont="1" applyFill="1" applyAlignment="1" applyProtection="1">
      <alignment horizontal="left"/>
      <protection hidden="1"/>
    </xf>
    <xf numFmtId="0" fontId="6" fillId="0" borderId="0" xfId="2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38" fontId="4" fillId="0" borderId="1" xfId="2" applyNumberFormat="1" applyFont="1" applyFill="1" applyBorder="1" applyAlignment="1"/>
    <xf numFmtId="0" fontId="2" fillId="0" borderId="1" xfId="0" applyFont="1" applyFill="1" applyBorder="1" applyAlignment="1"/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protection hidden="1"/>
    </xf>
    <xf numFmtId="0" fontId="20" fillId="0" borderId="0" xfId="3" applyFont="1" applyFill="1" applyAlignment="1" applyProtection="1">
      <alignment horizontal="left"/>
      <protection hidden="1"/>
    </xf>
    <xf numFmtId="164" fontId="22" fillId="0" borderId="0" xfId="2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/>
    <xf numFmtId="0" fontId="28" fillId="0" borderId="6" xfId="2" applyNumberFormat="1" applyFont="1" applyFill="1" applyBorder="1" applyAlignment="1" applyProtection="1">
      <alignment horizontal="left" wrapText="1"/>
      <protection hidden="1"/>
    </xf>
    <xf numFmtId="0" fontId="28" fillId="0" borderId="9" xfId="2" applyNumberFormat="1" applyFont="1" applyFill="1" applyBorder="1" applyAlignment="1" applyProtection="1">
      <alignment horizontal="left" wrapText="1"/>
      <protection hidden="1"/>
    </xf>
    <xf numFmtId="0" fontId="28" fillId="0" borderId="8" xfId="2" applyNumberFormat="1" applyFont="1" applyFill="1" applyBorder="1" applyAlignment="1" applyProtection="1">
      <alignment horizontal="left" wrapText="1"/>
      <protection hidden="1"/>
    </xf>
    <xf numFmtId="0" fontId="35" fillId="0" borderId="0" xfId="2" applyNumberFormat="1" applyFont="1" applyFill="1" applyBorder="1" applyAlignment="1" applyProtection="1">
      <alignment horizontal="left" wrapText="1"/>
      <protection hidden="1"/>
    </xf>
    <xf numFmtId="0" fontId="28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7" fillId="0" borderId="0" xfId="2" applyFont="1" applyFill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2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56;&#1045;&#1043;&#1048;&#1053;&#1040;/&#1041;&#1070;&#1044;&#1046;&#1045;&#1058;%202022/&#1055;&#1088;&#1080;&#1083;%204%201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76;&#1083;&#1103;%20&#1088;&#1072;&#1073;&#1086;&#1090;&#1099;/&#1042;&#1061;&#1054;&#1044;&#1071;&#1064;&#1050;&#1048;/2023/&#1053;&#1086;&#1074;&#1072;&#1103;%20&#1087;&#1072;&#1087;&#1082;&#1072;/&#1073;&#1102;&#1076;&#1078;&#1077;&#1090;%202023-2025/&#1059;&#1090;&#1086;&#1095;&#1085;&#1077;&#1085;&#1080;&#1077;%202023/1.3%20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,%20&#1087;&#1086;&#1076;&#1088;&#1072;&#1079;&#1076;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</sheetNames>
    <sheetDataSet>
      <sheetData sheetId="0"/>
      <sheetData sheetId="1">
        <row r="39">
          <cell r="B39" t="str">
    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  <sheetName val="Лист1"/>
    </sheetNames>
    <sheetDataSet>
      <sheetData sheetId="0" refreshError="1"/>
      <sheetData sheetId="1" refreshError="1">
        <row r="139">
          <cell r="A139" t="str">
            <v>Основное мероприятие «Финансовое обеспечение расходных обязательств по делегированным полномочиям»</v>
          </cell>
        </row>
        <row r="140">
          <cell r="A140" t="str">
            <v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v>
          </cell>
        </row>
        <row r="141">
          <cell r="A141" t="str">
            <v>Межбюджетные трансферты</v>
          </cell>
        </row>
        <row r="142">
          <cell r="A142" t="str">
            <v>Иные межбюджетные трансферты</v>
          </cell>
        </row>
        <row r="150">
          <cell r="D150" t="str">
            <v>35.0.00.00000</v>
          </cell>
          <cell r="F150">
            <v>1180</v>
          </cell>
          <cell r="G150">
            <v>0</v>
          </cell>
          <cell r="H150">
            <v>0</v>
          </cell>
        </row>
        <row r="151">
          <cell r="D151" t="str">
            <v>35.0.01.00000</v>
          </cell>
          <cell r="F151">
            <v>1180</v>
          </cell>
          <cell r="G151">
            <v>0</v>
          </cell>
          <cell r="H151">
            <v>0</v>
          </cell>
        </row>
        <row r="152">
          <cell r="D152" t="str">
            <v xml:space="preserve"> 35.0.01.99990</v>
          </cell>
          <cell r="F152">
            <v>1180</v>
          </cell>
          <cell r="G152">
            <v>0</v>
          </cell>
          <cell r="H152">
            <v>0</v>
          </cell>
        </row>
        <row r="153">
          <cell r="D153" t="str">
            <v xml:space="preserve"> 35.0.01.99990</v>
          </cell>
          <cell r="E153">
            <v>200</v>
          </cell>
          <cell r="F153">
            <v>1180</v>
          </cell>
          <cell r="G153">
            <v>0</v>
          </cell>
          <cell r="H153">
            <v>0</v>
          </cell>
        </row>
        <row r="154">
          <cell r="D154" t="str">
            <v>35.0.01.99990</v>
          </cell>
          <cell r="E154">
            <v>240</v>
          </cell>
          <cell r="F154">
            <v>1180</v>
          </cell>
          <cell r="G154">
            <v>0</v>
          </cell>
          <cell r="H154">
            <v>0</v>
          </cell>
        </row>
        <row r="160">
          <cell r="A160" t="str">
            <v>Реализация мероприятий "Формирование комфортной городской средыв Нижневартовском районе"</v>
          </cell>
          <cell r="D160" t="str">
            <v>38.0.02.88550</v>
          </cell>
          <cell r="F160">
            <v>900.8</v>
          </cell>
        </row>
        <row r="161">
          <cell r="A161" t="str">
            <v>Закупка товаров, работ и услуг для обеспечения государственных (муниципальных) нужд</v>
          </cell>
          <cell r="D161" t="str">
            <v>38.0.02.88550</v>
          </cell>
          <cell r="F161">
            <v>900.8</v>
          </cell>
        </row>
        <row r="162">
          <cell r="A162" t="str">
            <v>Иные закупки товаров, работ и услуг для обеспечения государственных (муниципальных) нужд</v>
          </cell>
          <cell r="D162" t="str">
            <v>38.0.02.88550</v>
          </cell>
          <cell r="F162">
            <v>900.8</v>
          </cell>
        </row>
        <row r="163">
          <cell r="A163" t="str">
            <v>Софинансирование расходов на реализацию мероприятий "Формирование комфортной городской средыв Нижневартовском районе"</v>
          </cell>
          <cell r="D163" t="str">
            <v>38.0.02.S8550</v>
          </cell>
        </row>
        <row r="164">
          <cell r="A164" t="str">
            <v>Закупка товаров, работ и услуг для обеспечения государственных (муниципальных) нужд</v>
          </cell>
          <cell r="D164" t="str">
            <v>38.0.02.S8550</v>
          </cell>
        </row>
        <row r="165">
          <cell r="A165" t="str">
            <v>Иные закупки товаров, работ и услуг для обеспечения государственных (муниципальных) нужд</v>
          </cell>
          <cell r="D165" t="str">
            <v>38.0.02.S8550</v>
          </cell>
        </row>
        <row r="166">
          <cell r="A166" t="str">
            <v>Реализация мероприятий "Формирование комфортной городской средыв Нижневартовском районе"</v>
          </cell>
          <cell r="D166" t="str">
            <v>38.0.02.89550</v>
          </cell>
          <cell r="F166">
            <v>2108</v>
          </cell>
        </row>
        <row r="167">
          <cell r="A167" t="str">
            <v>Закупка товаров, работ и услуг для обеспечения государственных (муниципальных) нужд</v>
          </cell>
          <cell r="D167" t="str">
            <v>38.0.02.89550</v>
          </cell>
          <cell r="F167">
            <v>2108</v>
          </cell>
        </row>
        <row r="168">
          <cell r="A168" t="str">
            <v>Иные закупки товаров, работ и услуг для обеспечения государственных (муниципальных) нужд</v>
          </cell>
          <cell r="D168" t="str">
            <v>38.0.02.89550</v>
          </cell>
          <cell r="F168">
            <v>2108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CA1020"/>
  <sheetViews>
    <sheetView topLeftCell="A5" zoomScaleNormal="100" workbookViewId="0">
      <selection activeCell="J13" sqref="J13:N13"/>
    </sheetView>
  </sheetViews>
  <sheetFormatPr defaultColWidth="9.28515625" defaultRowHeight="11.25" x14ac:dyDescent="0.2"/>
  <cols>
    <col min="1" max="1" width="40.7109375" style="24" customWidth="1"/>
    <col min="2" max="2" width="9.42578125" style="24" hidden="1" customWidth="1"/>
    <col min="3" max="3" width="6.7109375" style="24" hidden="1" customWidth="1"/>
    <col min="4" max="4" width="7.42578125" style="24" hidden="1" customWidth="1"/>
    <col min="5" max="5" width="3" style="24" hidden="1" customWidth="1"/>
    <col min="6" max="6" width="3.28515625" style="24" hidden="1" customWidth="1"/>
    <col min="7" max="7" width="5.5703125" style="24" hidden="1" customWidth="1"/>
    <col min="8" max="8" width="5.7109375" style="24" hidden="1" customWidth="1"/>
    <col min="9" max="9" width="3.5703125" style="24" hidden="1" customWidth="1"/>
    <col min="10" max="10" width="5.140625" style="24" customWidth="1"/>
    <col min="11" max="12" width="4.42578125" style="24" customWidth="1"/>
    <col min="13" max="13" width="10.7109375" style="24" customWidth="1"/>
    <col min="14" max="14" width="4.42578125" style="24" customWidth="1"/>
    <col min="15" max="15" width="16.5703125" style="24" hidden="1" customWidth="1"/>
    <col min="16" max="16" width="18.28515625" style="24" hidden="1" customWidth="1"/>
    <col min="17" max="17" width="0.28515625" style="24" hidden="1" customWidth="1"/>
    <col min="18" max="18" width="14.7109375" style="24" hidden="1" customWidth="1"/>
    <col min="19" max="19" width="13.7109375" style="24" hidden="1" customWidth="1"/>
    <col min="20" max="20" width="9" style="24" customWidth="1"/>
    <col min="21" max="21" width="19.28515625" style="24" customWidth="1"/>
    <col min="22" max="22" width="9.7109375" style="24" customWidth="1"/>
    <col min="23" max="23" width="15.140625" style="24" customWidth="1"/>
    <col min="24" max="24" width="15.28515625" style="24" customWidth="1"/>
    <col min="25" max="25" width="14.140625" style="24" customWidth="1"/>
    <col min="26" max="27" width="13.7109375" style="24" customWidth="1"/>
    <col min="28" max="28" width="14.7109375" style="24" customWidth="1"/>
    <col min="29" max="29" width="14.28515625" style="24" customWidth="1"/>
    <col min="30" max="30" width="16.28515625" style="24" customWidth="1"/>
    <col min="31" max="31" width="15.28515625" style="24" customWidth="1"/>
    <col min="32" max="32" width="15" style="24" customWidth="1"/>
    <col min="33" max="33" width="13.85546875" style="24" customWidth="1"/>
    <col min="34" max="34" width="12.7109375" style="24" customWidth="1"/>
    <col min="35" max="35" width="12" style="24" customWidth="1"/>
    <col min="36" max="36" width="11.28515625" style="24" customWidth="1"/>
    <col min="37" max="37" width="10.5703125" style="24" customWidth="1"/>
    <col min="38" max="38" width="9.5703125" style="24" customWidth="1"/>
    <col min="39" max="16384" width="9.28515625" style="24"/>
  </cols>
  <sheetData>
    <row r="1" spans="1:31" ht="36" hidden="1" customHeight="1" x14ac:dyDescent="0.2">
      <c r="U1" s="25" t="s">
        <v>61</v>
      </c>
    </row>
    <row r="2" spans="1:31" hidden="1" x14ac:dyDescent="0.2">
      <c r="U2" s="25" t="s">
        <v>108</v>
      </c>
    </row>
    <row r="3" spans="1:31" hidden="1" x14ac:dyDescent="0.2">
      <c r="U3" s="25" t="s">
        <v>57</v>
      </c>
    </row>
    <row r="4" spans="1:31" hidden="1" x14ac:dyDescent="0.2">
      <c r="U4" s="25"/>
    </row>
    <row r="5" spans="1:31" ht="41.25" customHeight="1" x14ac:dyDescent="0.2"/>
    <row r="6" spans="1:31" s="25" customFormat="1" ht="15" customHeight="1" x14ac:dyDescent="0.2">
      <c r="M6" s="357"/>
      <c r="N6" s="357"/>
      <c r="O6" s="357"/>
      <c r="P6" s="357"/>
      <c r="Q6" s="357"/>
      <c r="R6" s="357"/>
      <c r="U6" s="25" t="s">
        <v>69</v>
      </c>
      <c r="V6" s="357"/>
      <c r="W6" s="357"/>
      <c r="X6" s="357"/>
      <c r="Y6" s="357"/>
      <c r="Z6" s="357"/>
    </row>
    <row r="7" spans="1:31" s="25" customFormat="1" ht="15" customHeight="1" x14ac:dyDescent="0.2">
      <c r="M7" s="357"/>
      <c r="N7" s="357"/>
      <c r="O7" s="357"/>
      <c r="P7" s="357"/>
      <c r="Q7" s="357"/>
      <c r="R7" s="357"/>
      <c r="U7" s="25" t="s">
        <v>108</v>
      </c>
      <c r="V7" s="357"/>
      <c r="W7" s="357"/>
      <c r="X7" s="357"/>
      <c r="Y7" s="357"/>
      <c r="Z7" s="357"/>
    </row>
    <row r="8" spans="1:31" s="25" customFormat="1" ht="9.75" customHeight="1" x14ac:dyDescent="0.2">
      <c r="M8" s="26"/>
      <c r="N8" s="26"/>
      <c r="O8" s="26"/>
      <c r="P8" s="26"/>
      <c r="Q8" s="26"/>
      <c r="R8" s="26"/>
      <c r="U8" s="25" t="s">
        <v>57</v>
      </c>
      <c r="V8" s="27"/>
      <c r="W8" s="26"/>
      <c r="X8" s="26"/>
      <c r="Y8" s="26"/>
      <c r="Z8" s="26"/>
    </row>
    <row r="9" spans="1:31" s="25" customFormat="1" ht="19.5" customHeight="1" x14ac:dyDescent="0.2">
      <c r="M9" s="26"/>
      <c r="N9" s="26"/>
      <c r="O9" s="26"/>
      <c r="P9" s="26"/>
      <c r="Q9" s="26"/>
      <c r="R9" s="26"/>
      <c r="U9" s="25" t="s">
        <v>178</v>
      </c>
      <c r="V9" s="27"/>
      <c r="W9" s="26"/>
      <c r="X9" s="26"/>
      <c r="Y9" s="26"/>
      <c r="Z9" s="26"/>
    </row>
    <row r="10" spans="1:31" ht="12.75" hidden="1" customHeight="1" x14ac:dyDescent="0.2">
      <c r="M10" s="362"/>
      <c r="N10" s="362"/>
      <c r="O10" s="362"/>
      <c r="P10" s="362"/>
      <c r="Q10" s="362"/>
      <c r="R10" s="362"/>
      <c r="S10" s="362"/>
      <c r="T10" s="362"/>
      <c r="U10" s="362"/>
      <c r="V10" s="28"/>
      <c r="W10" s="29"/>
      <c r="X10" s="28"/>
      <c r="Y10" s="29"/>
      <c r="Z10" s="29"/>
    </row>
    <row r="11" spans="1:31" ht="56.25" customHeight="1" x14ac:dyDescent="0.2">
      <c r="A11" s="363" t="s">
        <v>165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0"/>
      <c r="AC11" s="364"/>
      <c r="AD11" s="364"/>
      <c r="AE11" s="364"/>
    </row>
    <row r="12" spans="1:31" ht="16.14999999999999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31" t="s">
        <v>151</v>
      </c>
      <c r="AC12" s="32"/>
      <c r="AD12" s="33"/>
      <c r="AE12" s="33"/>
    </row>
    <row r="13" spans="1:31" ht="40.5" customHeight="1" x14ac:dyDescent="0.2">
      <c r="A13" s="365"/>
      <c r="B13" s="17"/>
      <c r="C13" s="17"/>
      <c r="D13" s="17"/>
      <c r="E13" s="17"/>
      <c r="F13" s="17"/>
      <c r="G13" s="17"/>
      <c r="H13" s="17"/>
      <c r="I13" s="17"/>
      <c r="J13" s="371" t="s">
        <v>115</v>
      </c>
      <c r="K13" s="371"/>
      <c r="L13" s="371"/>
      <c r="M13" s="371"/>
      <c r="N13" s="371"/>
      <c r="O13" s="17"/>
      <c r="P13" s="34" t="s">
        <v>43</v>
      </c>
      <c r="Q13" s="35"/>
      <c r="R13" s="36"/>
      <c r="S13" s="18"/>
      <c r="T13" s="369" t="s">
        <v>116</v>
      </c>
      <c r="U13" s="367" t="s">
        <v>114</v>
      </c>
      <c r="V13" s="368"/>
      <c r="AC13" s="361"/>
      <c r="AD13" s="361"/>
      <c r="AE13" s="361"/>
    </row>
    <row r="14" spans="1:31" ht="72.75" customHeight="1" x14ac:dyDescent="0.2">
      <c r="A14" s="366"/>
      <c r="B14" s="19" t="s">
        <v>92</v>
      </c>
      <c r="C14" s="19"/>
      <c r="D14" s="19"/>
      <c r="E14" s="19"/>
      <c r="F14" s="19"/>
      <c r="G14" s="19"/>
      <c r="H14" s="19"/>
      <c r="I14" s="19"/>
      <c r="J14" s="20" t="s">
        <v>93</v>
      </c>
      <c r="K14" s="20" t="s">
        <v>94</v>
      </c>
      <c r="L14" s="20" t="s">
        <v>95</v>
      </c>
      <c r="M14" s="20" t="s">
        <v>96</v>
      </c>
      <c r="N14" s="20" t="s">
        <v>97</v>
      </c>
      <c r="O14" s="21" t="s">
        <v>98</v>
      </c>
      <c r="P14" s="37" t="s">
        <v>38</v>
      </c>
      <c r="Q14" s="37"/>
      <c r="R14" s="38"/>
      <c r="S14" s="22"/>
      <c r="T14" s="370"/>
      <c r="U14" s="37" t="s">
        <v>120</v>
      </c>
      <c r="V14" s="37" t="s">
        <v>161</v>
      </c>
      <c r="AA14" s="14"/>
    </row>
    <row r="15" spans="1:31" ht="18" customHeight="1" x14ac:dyDescent="0.2">
      <c r="A15" s="17">
        <v>1</v>
      </c>
      <c r="B15" s="17">
        <v>1</v>
      </c>
      <c r="C15" s="17"/>
      <c r="D15" s="17"/>
      <c r="E15" s="17"/>
      <c r="F15" s="17"/>
      <c r="G15" s="17"/>
      <c r="H15" s="17"/>
      <c r="I15" s="17"/>
      <c r="J15" s="23">
        <v>2</v>
      </c>
      <c r="K15" s="23">
        <v>3</v>
      </c>
      <c r="L15" s="23">
        <v>4</v>
      </c>
      <c r="M15" s="23">
        <v>5</v>
      </c>
      <c r="N15" s="23">
        <v>6</v>
      </c>
      <c r="O15" s="23">
        <v>7</v>
      </c>
      <c r="P15" s="23">
        <v>7</v>
      </c>
      <c r="Q15" s="23"/>
      <c r="R15" s="23"/>
      <c r="S15" s="23"/>
      <c r="T15" s="23">
        <v>7</v>
      </c>
      <c r="U15" s="23"/>
      <c r="V15" s="39"/>
    </row>
    <row r="16" spans="1:31" s="42" customFormat="1" hidden="1" x14ac:dyDescent="0.2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40"/>
      <c r="V16" s="41"/>
    </row>
    <row r="17" spans="1:79" hidden="1" x14ac:dyDescent="0.2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43"/>
      <c r="V17" s="39"/>
    </row>
    <row r="18" spans="1:79" hidden="1" x14ac:dyDescent="0.2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43"/>
      <c r="V18" s="39"/>
    </row>
    <row r="19" spans="1:79" hidden="1" x14ac:dyDescent="0.2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43"/>
      <c r="V19" s="39"/>
    </row>
    <row r="20" spans="1:79" hidden="1" x14ac:dyDescent="0.2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43"/>
      <c r="V20" s="39"/>
    </row>
    <row r="21" spans="1:79" hidden="1" x14ac:dyDescent="0.2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43"/>
      <c r="V21" s="39"/>
    </row>
    <row r="22" spans="1:79" hidden="1" x14ac:dyDescent="0.2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43"/>
      <c r="V22" s="39"/>
    </row>
    <row r="23" spans="1:79" ht="20.25" hidden="1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43"/>
      <c r="V23" s="39"/>
    </row>
    <row r="24" spans="1:79" s="53" customFormat="1" ht="29.65" customHeight="1" x14ac:dyDescent="0.2">
      <c r="A24" s="44" t="s">
        <v>54</v>
      </c>
      <c r="B24" s="44"/>
      <c r="C24" s="44"/>
      <c r="D24" s="44"/>
      <c r="E24" s="44"/>
      <c r="F24" s="44"/>
      <c r="G24" s="44"/>
      <c r="H24" s="44"/>
      <c r="I24" s="44"/>
      <c r="J24" s="45">
        <v>654</v>
      </c>
      <c r="K24" s="46">
        <v>0</v>
      </c>
      <c r="L24" s="46">
        <v>0</v>
      </c>
      <c r="M24" s="47" t="s">
        <v>90</v>
      </c>
      <c r="N24" s="45">
        <v>0</v>
      </c>
      <c r="O24" s="45"/>
      <c r="P24" s="48" t="e">
        <f>P450</f>
        <v>#REF!</v>
      </c>
      <c r="Q24" s="48"/>
      <c r="R24" s="48"/>
      <c r="S24" s="49"/>
      <c r="T24" s="50">
        <f>T450</f>
        <v>42244.6</v>
      </c>
      <c r="U24" s="50">
        <f>U450</f>
        <v>49140.7</v>
      </c>
      <c r="V24" s="50">
        <f>V450</f>
        <v>47928.799999999996</v>
      </c>
      <c r="W24" s="51"/>
      <c r="X24" s="25"/>
      <c r="Y24" s="25"/>
      <c r="Z24" s="25"/>
      <c r="AA24" s="52"/>
    </row>
    <row r="25" spans="1:79" s="25" customFormat="1" x14ac:dyDescent="0.2">
      <c r="A25" s="44" t="s">
        <v>99</v>
      </c>
      <c r="B25" s="44"/>
      <c r="C25" s="44"/>
      <c r="D25" s="44"/>
      <c r="E25" s="44"/>
      <c r="F25" s="44"/>
      <c r="G25" s="44"/>
      <c r="H25" s="44"/>
      <c r="I25" s="44"/>
      <c r="J25" s="45">
        <v>654</v>
      </c>
      <c r="K25" s="46">
        <v>1</v>
      </c>
      <c r="L25" s="46">
        <v>0</v>
      </c>
      <c r="M25" s="47" t="s">
        <v>90</v>
      </c>
      <c r="N25" s="45">
        <v>0</v>
      </c>
      <c r="O25" s="45"/>
      <c r="P25" s="48" t="e">
        <f>P26+P31+P35+P50+P54</f>
        <v>#REF!</v>
      </c>
      <c r="Q25" s="48"/>
      <c r="R25" s="48"/>
      <c r="S25" s="49"/>
      <c r="T25" s="50">
        <f>T26+T31+T35+T50+T54+T45</f>
        <v>11136</v>
      </c>
      <c r="U25" s="50">
        <f>U26+U31+U35+U50+U54+U45</f>
        <v>12178.400000000001</v>
      </c>
      <c r="V25" s="50">
        <f>V26+V31+V35+V50+V54+V45</f>
        <v>13545.6</v>
      </c>
      <c r="W25" s="51"/>
      <c r="AA25" s="52"/>
    </row>
    <row r="26" spans="1:79" s="53" customFormat="1" ht="53.45" customHeight="1" x14ac:dyDescent="0.2">
      <c r="A26" s="54" t="s">
        <v>62</v>
      </c>
      <c r="B26" s="44"/>
      <c r="C26" s="44"/>
      <c r="D26" s="44"/>
      <c r="E26" s="44"/>
      <c r="F26" s="44"/>
      <c r="G26" s="44"/>
      <c r="H26" s="44"/>
      <c r="I26" s="44"/>
      <c r="J26" s="45">
        <v>654</v>
      </c>
      <c r="K26" s="46">
        <v>1</v>
      </c>
      <c r="L26" s="46">
        <v>2</v>
      </c>
      <c r="M26" s="55" t="s">
        <v>90</v>
      </c>
      <c r="N26" s="45">
        <v>0</v>
      </c>
      <c r="O26" s="45"/>
      <c r="P26" s="48" t="e">
        <f>#REF!</f>
        <v>#REF!</v>
      </c>
      <c r="Q26" s="48"/>
      <c r="R26" s="56"/>
      <c r="S26" s="49"/>
      <c r="T26" s="50">
        <f t="shared" ref="T26:V27" si="0">T27</f>
        <v>1418.3</v>
      </c>
      <c r="U26" s="50">
        <f t="shared" si="0"/>
        <v>1418.3</v>
      </c>
      <c r="V26" s="50">
        <f t="shared" si="0"/>
        <v>1418.3</v>
      </c>
      <c r="W26" s="58"/>
      <c r="X26" s="59"/>
      <c r="Y26" s="59"/>
      <c r="Z26" s="59"/>
      <c r="AA26" s="60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</row>
    <row r="27" spans="1:79" s="25" customFormat="1" ht="53.45" customHeight="1" x14ac:dyDescent="0.2">
      <c r="A27" s="61" t="s">
        <v>148</v>
      </c>
      <c r="B27" s="44"/>
      <c r="C27" s="44"/>
      <c r="D27" s="44"/>
      <c r="E27" s="44"/>
      <c r="F27" s="44"/>
      <c r="G27" s="44"/>
      <c r="H27" s="44"/>
      <c r="I27" s="44"/>
      <c r="J27" s="45">
        <v>654</v>
      </c>
      <c r="K27" s="62">
        <v>1</v>
      </c>
      <c r="L27" s="62">
        <v>2</v>
      </c>
      <c r="M27" s="55" t="s">
        <v>76</v>
      </c>
      <c r="N27" s="63">
        <v>0</v>
      </c>
      <c r="O27" s="45"/>
      <c r="P27" s="64" t="e">
        <f>P28</f>
        <v>#REF!</v>
      </c>
      <c r="Q27" s="64"/>
      <c r="R27" s="65"/>
      <c r="S27" s="49"/>
      <c r="T27" s="50">
        <f t="shared" si="0"/>
        <v>1418.3</v>
      </c>
      <c r="U27" s="50">
        <f t="shared" si="0"/>
        <v>1418.3</v>
      </c>
      <c r="V27" s="50">
        <f t="shared" si="0"/>
        <v>1418.3</v>
      </c>
      <c r="W27" s="66"/>
      <c r="X27" s="67"/>
      <c r="Y27" s="67"/>
      <c r="Z27" s="67"/>
      <c r="AA27" s="58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</row>
    <row r="28" spans="1:79" s="25" customFormat="1" ht="63.75" customHeight="1" x14ac:dyDescent="0.2">
      <c r="A28" s="217" t="s">
        <v>169</v>
      </c>
      <c r="B28" s="69"/>
      <c r="C28" s="69"/>
      <c r="D28" s="69"/>
      <c r="E28" s="69"/>
      <c r="F28" s="69"/>
      <c r="G28" s="69"/>
      <c r="H28" s="69"/>
      <c r="I28" s="69"/>
      <c r="J28" s="63">
        <v>654</v>
      </c>
      <c r="K28" s="70">
        <v>1</v>
      </c>
      <c r="L28" s="62">
        <v>2</v>
      </c>
      <c r="M28" s="71" t="s">
        <v>77</v>
      </c>
      <c r="N28" s="72">
        <v>0</v>
      </c>
      <c r="O28" s="72"/>
      <c r="P28" s="73" t="e">
        <f>#REF!</f>
        <v>#REF!</v>
      </c>
      <c r="Q28" s="73"/>
      <c r="R28" s="73"/>
      <c r="S28" s="74"/>
      <c r="T28" s="75">
        <f>T29+T30</f>
        <v>1418.3</v>
      </c>
      <c r="U28" s="75">
        <f>U29+U30</f>
        <v>1418.3</v>
      </c>
      <c r="V28" s="75">
        <f>V29+V30</f>
        <v>1418.3</v>
      </c>
      <c r="W28" s="66"/>
      <c r="X28" s="67"/>
      <c r="Y28" s="67"/>
      <c r="Z28" s="67"/>
      <c r="AA28" s="7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</row>
    <row r="29" spans="1:79" s="25" customFormat="1" ht="29.45" customHeight="1" x14ac:dyDescent="0.2">
      <c r="A29" s="77" t="s">
        <v>87</v>
      </c>
      <c r="B29" s="78"/>
      <c r="C29" s="78"/>
      <c r="D29" s="78"/>
      <c r="E29" s="78"/>
      <c r="F29" s="78"/>
      <c r="G29" s="78"/>
      <c r="H29" s="78"/>
      <c r="I29" s="78"/>
      <c r="J29" s="45">
        <v>654</v>
      </c>
      <c r="K29" s="62">
        <v>1</v>
      </c>
      <c r="L29" s="62">
        <v>2</v>
      </c>
      <c r="M29" s="71" t="s">
        <v>77</v>
      </c>
      <c r="N29" s="63">
        <v>121</v>
      </c>
      <c r="O29" s="63"/>
      <c r="P29" s="64"/>
      <c r="Q29" s="64"/>
      <c r="R29" s="64"/>
      <c r="S29" s="79"/>
      <c r="T29" s="57">
        <v>1091.5999999999999</v>
      </c>
      <c r="U29" s="57">
        <v>1091.5999999999999</v>
      </c>
      <c r="V29" s="50">
        <v>1091.5999999999999</v>
      </c>
      <c r="W29" s="66"/>
      <c r="X29" s="80"/>
      <c r="Y29" s="67"/>
      <c r="Z29" s="67"/>
      <c r="AA29" s="60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</row>
    <row r="30" spans="1:79" s="25" customFormat="1" ht="42" customHeight="1" x14ac:dyDescent="0.2">
      <c r="A30" s="68" t="s">
        <v>88</v>
      </c>
      <c r="B30" s="78"/>
      <c r="C30" s="78"/>
      <c r="D30" s="78"/>
      <c r="E30" s="78"/>
      <c r="F30" s="78"/>
      <c r="G30" s="78"/>
      <c r="H30" s="78"/>
      <c r="I30" s="78"/>
      <c r="J30" s="45">
        <v>654</v>
      </c>
      <c r="K30" s="62">
        <v>1</v>
      </c>
      <c r="L30" s="62">
        <v>2</v>
      </c>
      <c r="M30" s="71" t="s">
        <v>77</v>
      </c>
      <c r="N30" s="63">
        <v>129</v>
      </c>
      <c r="O30" s="63"/>
      <c r="P30" s="64">
        <v>1254400</v>
      </c>
      <c r="Q30" s="64"/>
      <c r="R30" s="65"/>
      <c r="S30" s="79"/>
      <c r="T30" s="50">
        <v>326.7</v>
      </c>
      <c r="U30" s="50">
        <v>326.7</v>
      </c>
      <c r="V30" s="50">
        <v>326.7</v>
      </c>
      <c r="W30" s="66"/>
      <c r="X30" s="67"/>
      <c r="Y30" s="67"/>
      <c r="Z30" s="67"/>
      <c r="AA30" s="60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</row>
    <row r="31" spans="1:79" s="53" customFormat="1" ht="53.45" hidden="1" customHeight="1" x14ac:dyDescent="0.2">
      <c r="A31" s="81" t="s">
        <v>36</v>
      </c>
      <c r="B31" s="81"/>
      <c r="C31" s="81"/>
      <c r="D31" s="81"/>
      <c r="E31" s="81"/>
      <c r="F31" s="81"/>
      <c r="G31" s="81"/>
      <c r="H31" s="81"/>
      <c r="I31" s="81"/>
      <c r="J31" s="45">
        <v>654</v>
      </c>
      <c r="K31" s="82">
        <v>1</v>
      </c>
      <c r="L31" s="82">
        <v>3</v>
      </c>
      <c r="M31" s="55" t="s">
        <v>90</v>
      </c>
      <c r="N31" s="83">
        <v>0</v>
      </c>
      <c r="O31" s="83"/>
      <c r="P31" s="84">
        <f>P32</f>
        <v>5000</v>
      </c>
      <c r="Q31" s="84"/>
      <c r="R31" s="85"/>
      <c r="S31" s="86"/>
      <c r="T31" s="75">
        <f>T32</f>
        <v>0</v>
      </c>
      <c r="U31" s="75">
        <f>U32</f>
        <v>0</v>
      </c>
      <c r="V31" s="75">
        <f>V32</f>
        <v>0</v>
      </c>
      <c r="W31" s="58"/>
      <c r="X31" s="59"/>
      <c r="Y31" s="59"/>
      <c r="Z31" s="59"/>
      <c r="AA31" s="60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</row>
    <row r="32" spans="1:79" s="25" customFormat="1" ht="53.45" hidden="1" customHeight="1" x14ac:dyDescent="0.2">
      <c r="A32" s="87" t="s">
        <v>75</v>
      </c>
      <c r="B32" s="69"/>
      <c r="C32" s="69"/>
      <c r="D32" s="69"/>
      <c r="E32" s="69"/>
      <c r="F32" s="69"/>
      <c r="G32" s="69"/>
      <c r="H32" s="69"/>
      <c r="I32" s="69"/>
      <c r="J32" s="45">
        <v>654</v>
      </c>
      <c r="K32" s="70">
        <v>1</v>
      </c>
      <c r="L32" s="70">
        <v>3</v>
      </c>
      <c r="M32" s="55" t="s">
        <v>76</v>
      </c>
      <c r="N32" s="72">
        <v>0</v>
      </c>
      <c r="O32" s="72"/>
      <c r="P32" s="73">
        <f>P34</f>
        <v>5000</v>
      </c>
      <c r="Q32" s="73"/>
      <c r="R32" s="78"/>
      <c r="S32" s="74"/>
      <c r="T32" s="75">
        <f>T34</f>
        <v>0</v>
      </c>
      <c r="U32" s="75">
        <f>U34</f>
        <v>0</v>
      </c>
      <c r="V32" s="75">
        <f>V34</f>
        <v>0</v>
      </c>
      <c r="W32" s="66"/>
      <c r="X32" s="67"/>
      <c r="Y32" s="67"/>
      <c r="Z32" s="67"/>
      <c r="AA32" s="60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</row>
    <row r="33" spans="1:79" s="25" customFormat="1" ht="53.45" hidden="1" customHeight="1" x14ac:dyDescent="0.2">
      <c r="A33" s="68" t="s">
        <v>91</v>
      </c>
      <c r="B33" s="69"/>
      <c r="C33" s="69"/>
      <c r="D33" s="69"/>
      <c r="E33" s="69"/>
      <c r="F33" s="69"/>
      <c r="G33" s="69"/>
      <c r="H33" s="69"/>
      <c r="I33" s="69"/>
      <c r="J33" s="45">
        <v>654</v>
      </c>
      <c r="K33" s="70">
        <v>1</v>
      </c>
      <c r="L33" s="70">
        <v>3</v>
      </c>
      <c r="M33" s="55" t="s">
        <v>78</v>
      </c>
      <c r="N33" s="72">
        <v>0</v>
      </c>
      <c r="O33" s="73">
        <v>4000</v>
      </c>
      <c r="P33" s="73">
        <v>5000</v>
      </c>
      <c r="Q33" s="73"/>
      <c r="R33" s="73"/>
      <c r="S33" s="73"/>
      <c r="T33" s="75">
        <v>0</v>
      </c>
      <c r="U33" s="75">
        <v>0</v>
      </c>
      <c r="V33" s="75">
        <v>0</v>
      </c>
      <c r="W33" s="66"/>
      <c r="X33" s="67"/>
      <c r="Y33" s="67"/>
      <c r="Z33" s="67"/>
      <c r="AA33" s="60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</row>
    <row r="34" spans="1:79" s="25" customFormat="1" ht="53.45" hidden="1" customHeight="1" x14ac:dyDescent="0.2">
      <c r="A34" s="78" t="s">
        <v>68</v>
      </c>
      <c r="B34" s="69"/>
      <c r="C34" s="69"/>
      <c r="D34" s="69"/>
      <c r="E34" s="69"/>
      <c r="F34" s="69"/>
      <c r="G34" s="69"/>
      <c r="H34" s="69"/>
      <c r="I34" s="69"/>
      <c r="J34" s="45">
        <v>654</v>
      </c>
      <c r="K34" s="70">
        <v>1</v>
      </c>
      <c r="L34" s="70">
        <v>3</v>
      </c>
      <c r="M34" s="55" t="s">
        <v>78</v>
      </c>
      <c r="N34" s="72">
        <v>244</v>
      </c>
      <c r="O34" s="72"/>
      <c r="P34" s="73">
        <v>5000</v>
      </c>
      <c r="Q34" s="73"/>
      <c r="R34" s="73"/>
      <c r="S34" s="74"/>
      <c r="T34" s="75">
        <v>0</v>
      </c>
      <c r="U34" s="75">
        <v>0</v>
      </c>
      <c r="V34" s="75">
        <v>0</v>
      </c>
      <c r="W34" s="66"/>
      <c r="X34" s="67"/>
      <c r="Y34" s="67"/>
      <c r="Z34" s="67"/>
      <c r="AA34" s="60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</row>
    <row r="35" spans="1:79" s="25" customFormat="1" ht="53.45" customHeight="1" x14ac:dyDescent="0.2">
      <c r="A35" s="44" t="s">
        <v>37</v>
      </c>
      <c r="B35" s="44"/>
      <c r="C35" s="44"/>
      <c r="D35" s="44"/>
      <c r="E35" s="44"/>
      <c r="F35" s="44"/>
      <c r="G35" s="44"/>
      <c r="H35" s="44"/>
      <c r="I35" s="44"/>
      <c r="J35" s="45">
        <v>654</v>
      </c>
      <c r="K35" s="46">
        <v>1</v>
      </c>
      <c r="L35" s="46">
        <v>4</v>
      </c>
      <c r="M35" s="47" t="s">
        <v>90</v>
      </c>
      <c r="N35" s="45">
        <v>0</v>
      </c>
      <c r="O35" s="45"/>
      <c r="P35" s="48">
        <f>P37+P44</f>
        <v>6144562</v>
      </c>
      <c r="Q35" s="48"/>
      <c r="R35" s="48"/>
      <c r="S35" s="49"/>
      <c r="T35" s="50">
        <f>T36</f>
        <v>4537</v>
      </c>
      <c r="U35" s="50">
        <f>U36</f>
        <v>4363.6000000000004</v>
      </c>
      <c r="V35" s="50">
        <f>V36</f>
        <v>4363.6000000000004</v>
      </c>
      <c r="W35" s="66"/>
      <c r="X35" s="67"/>
      <c r="Y35" s="67"/>
      <c r="Z35" s="67"/>
      <c r="AA35" s="60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</row>
    <row r="36" spans="1:79" s="25" customFormat="1" ht="35.25" customHeight="1" x14ac:dyDescent="0.2">
      <c r="A36" s="87" t="s">
        <v>149</v>
      </c>
      <c r="B36" s="78"/>
      <c r="C36" s="78"/>
      <c r="D36" s="78"/>
      <c r="E36" s="78"/>
      <c r="F36" s="78"/>
      <c r="G36" s="78"/>
      <c r="H36" s="78"/>
      <c r="I36" s="78"/>
      <c r="J36" s="45">
        <v>654</v>
      </c>
      <c r="K36" s="62">
        <v>1</v>
      </c>
      <c r="L36" s="62">
        <v>4</v>
      </c>
      <c r="M36" s="55" t="s">
        <v>76</v>
      </c>
      <c r="N36" s="63"/>
      <c r="O36" s="63"/>
      <c r="P36" s="64">
        <f>P37+P43</f>
        <v>6144562</v>
      </c>
      <c r="Q36" s="64"/>
      <c r="R36" s="64"/>
      <c r="S36" s="79"/>
      <c r="T36" s="50">
        <f>T37+T43</f>
        <v>4537</v>
      </c>
      <c r="U36" s="50">
        <f>U37+U43</f>
        <v>4363.6000000000004</v>
      </c>
      <c r="V36" s="50">
        <f>V37+V43</f>
        <v>4363.6000000000004</v>
      </c>
      <c r="W36" s="66"/>
      <c r="X36" s="67"/>
      <c r="Y36" s="67"/>
      <c r="Z36" s="67"/>
      <c r="AA36" s="60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</row>
    <row r="37" spans="1:79" s="25" customFormat="1" ht="59.25" customHeight="1" x14ac:dyDescent="0.2">
      <c r="A37" s="87" t="s">
        <v>150</v>
      </c>
      <c r="B37" s="78"/>
      <c r="C37" s="78"/>
      <c r="D37" s="78"/>
      <c r="E37" s="78"/>
      <c r="F37" s="78"/>
      <c r="G37" s="78"/>
      <c r="H37" s="78"/>
      <c r="I37" s="78"/>
      <c r="J37" s="45">
        <v>654</v>
      </c>
      <c r="K37" s="62">
        <v>1</v>
      </c>
      <c r="L37" s="62">
        <v>4</v>
      </c>
      <c r="M37" s="88" t="s">
        <v>79</v>
      </c>
      <c r="N37" s="63">
        <v>0</v>
      </c>
      <c r="O37" s="63"/>
      <c r="P37" s="64">
        <f>P38+P41+P42</f>
        <v>3882662</v>
      </c>
      <c r="Q37" s="64"/>
      <c r="R37" s="64"/>
      <c r="S37" s="79"/>
      <c r="T37" s="50">
        <f>T38+T40+T41+T42+T39</f>
        <v>4354</v>
      </c>
      <c r="U37" s="50">
        <f>U38+U40+U41+U42+U39</f>
        <v>4363.6000000000004</v>
      </c>
      <c r="V37" s="50">
        <f>V38+V40+V41+V42+V39</f>
        <v>4363.6000000000004</v>
      </c>
      <c r="W37" s="66"/>
      <c r="X37" s="67"/>
      <c r="Y37" s="67"/>
      <c r="Z37" s="67"/>
      <c r="AA37" s="60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</row>
    <row r="38" spans="1:79" s="25" customFormat="1" ht="31.15" customHeight="1" x14ac:dyDescent="0.2">
      <c r="A38" s="77" t="s">
        <v>87</v>
      </c>
      <c r="B38" s="78"/>
      <c r="C38" s="78"/>
      <c r="D38" s="78"/>
      <c r="E38" s="78"/>
      <c r="F38" s="78"/>
      <c r="G38" s="78"/>
      <c r="H38" s="78"/>
      <c r="I38" s="78"/>
      <c r="J38" s="45">
        <v>654</v>
      </c>
      <c r="K38" s="62">
        <v>1</v>
      </c>
      <c r="L38" s="62">
        <v>4</v>
      </c>
      <c r="M38" s="88" t="s">
        <v>79</v>
      </c>
      <c r="N38" s="63">
        <v>121</v>
      </c>
      <c r="O38" s="63"/>
      <c r="P38" s="64">
        <v>3615400</v>
      </c>
      <c r="Q38" s="64"/>
      <c r="R38" s="65"/>
      <c r="S38" s="79"/>
      <c r="T38" s="57">
        <v>3187.9</v>
      </c>
      <c r="U38" s="57">
        <v>3197.9</v>
      </c>
      <c r="V38" s="50">
        <v>3197.9</v>
      </c>
      <c r="W38" s="89"/>
      <c r="X38" s="89"/>
      <c r="Y38" s="89"/>
      <c r="Z38" s="89"/>
      <c r="AA38" s="58"/>
      <c r="AB38" s="58"/>
      <c r="AC38" s="58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</row>
    <row r="39" spans="1:79" s="25" customFormat="1" ht="27.75" customHeight="1" x14ac:dyDescent="0.2">
      <c r="A39" s="90" t="s">
        <v>51</v>
      </c>
      <c r="B39" s="78"/>
      <c r="C39" s="78"/>
      <c r="D39" s="78"/>
      <c r="E39" s="78"/>
      <c r="F39" s="78"/>
      <c r="G39" s="78"/>
      <c r="H39" s="78"/>
      <c r="I39" s="78"/>
      <c r="J39" s="45">
        <v>654</v>
      </c>
      <c r="K39" s="62">
        <v>1</v>
      </c>
      <c r="L39" s="62">
        <v>4</v>
      </c>
      <c r="M39" s="88" t="s">
        <v>79</v>
      </c>
      <c r="N39" s="63">
        <v>122</v>
      </c>
      <c r="O39" s="63"/>
      <c r="P39" s="64">
        <f>140000-100000+100000</f>
        <v>140000</v>
      </c>
      <c r="Q39" s="64"/>
      <c r="R39" s="64"/>
      <c r="S39" s="79"/>
      <c r="T39" s="50">
        <v>111</v>
      </c>
      <c r="U39" s="50">
        <v>111</v>
      </c>
      <c r="V39" s="50">
        <v>111</v>
      </c>
      <c r="W39" s="66"/>
      <c r="X39" s="67"/>
      <c r="Y39" s="67"/>
      <c r="Z39" s="67"/>
      <c r="AA39" s="60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</row>
    <row r="40" spans="1:79" s="25" customFormat="1" ht="39" customHeight="1" x14ac:dyDescent="0.2">
      <c r="A40" s="68" t="s">
        <v>88</v>
      </c>
      <c r="B40" s="78"/>
      <c r="C40" s="78"/>
      <c r="D40" s="78"/>
      <c r="E40" s="78"/>
      <c r="F40" s="78"/>
      <c r="G40" s="78"/>
      <c r="H40" s="78"/>
      <c r="I40" s="78"/>
      <c r="J40" s="45">
        <v>654</v>
      </c>
      <c r="K40" s="62">
        <v>1</v>
      </c>
      <c r="L40" s="62">
        <v>4</v>
      </c>
      <c r="M40" s="88" t="s">
        <v>79</v>
      </c>
      <c r="N40" s="63">
        <v>129</v>
      </c>
      <c r="O40" s="63"/>
      <c r="P40" s="64"/>
      <c r="Q40" s="64"/>
      <c r="R40" s="65"/>
      <c r="S40" s="79"/>
      <c r="T40" s="50">
        <v>959.7</v>
      </c>
      <c r="U40" s="50">
        <v>959.7</v>
      </c>
      <c r="V40" s="50">
        <v>959.7</v>
      </c>
      <c r="W40" s="66"/>
      <c r="X40" s="67"/>
      <c r="Y40" s="67"/>
      <c r="Z40" s="67"/>
      <c r="AA40" s="60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</row>
    <row r="41" spans="1:79" s="25" customFormat="1" ht="30" customHeight="1" x14ac:dyDescent="0.2">
      <c r="A41" s="90" t="s">
        <v>68</v>
      </c>
      <c r="B41" s="78"/>
      <c r="C41" s="78"/>
      <c r="D41" s="78"/>
      <c r="E41" s="78"/>
      <c r="F41" s="78"/>
      <c r="G41" s="78"/>
      <c r="H41" s="78"/>
      <c r="I41" s="78"/>
      <c r="J41" s="45">
        <v>654</v>
      </c>
      <c r="K41" s="62">
        <v>1</v>
      </c>
      <c r="L41" s="62">
        <v>4</v>
      </c>
      <c r="M41" s="88" t="s">
        <v>79</v>
      </c>
      <c r="N41" s="218">
        <v>240</v>
      </c>
      <c r="O41" s="63"/>
      <c r="P41" s="64">
        <f>267262</f>
        <v>267262</v>
      </c>
      <c r="Q41" s="64"/>
      <c r="R41" s="64"/>
      <c r="S41" s="79"/>
      <c r="T41" s="50">
        <v>70.400000000000006</v>
      </c>
      <c r="U41" s="50">
        <v>70</v>
      </c>
      <c r="V41" s="50">
        <v>70</v>
      </c>
      <c r="W41" s="66"/>
      <c r="X41" s="67"/>
      <c r="Y41" s="67"/>
      <c r="Z41" s="67"/>
      <c r="AA41" s="60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</row>
    <row r="42" spans="1:79" s="25" customFormat="1" ht="25.15" customHeight="1" x14ac:dyDescent="0.2">
      <c r="A42" s="90" t="s">
        <v>74</v>
      </c>
      <c r="B42" s="78"/>
      <c r="C42" s="78"/>
      <c r="D42" s="78"/>
      <c r="E42" s="78"/>
      <c r="F42" s="78"/>
      <c r="G42" s="78"/>
      <c r="H42" s="78"/>
      <c r="I42" s="78"/>
      <c r="J42" s="45">
        <v>654</v>
      </c>
      <c r="K42" s="62">
        <v>1</v>
      </c>
      <c r="L42" s="62">
        <v>4</v>
      </c>
      <c r="M42" s="88" t="s">
        <v>79</v>
      </c>
      <c r="N42" s="63">
        <v>851</v>
      </c>
      <c r="O42" s="63"/>
      <c r="P42" s="64">
        <v>0</v>
      </c>
      <c r="Q42" s="64"/>
      <c r="R42" s="64"/>
      <c r="S42" s="79"/>
      <c r="T42" s="50">
        <v>25</v>
      </c>
      <c r="U42" s="50">
        <v>25</v>
      </c>
      <c r="V42" s="50">
        <v>25</v>
      </c>
      <c r="W42" s="66"/>
      <c r="X42" s="67"/>
      <c r="Y42" s="67"/>
      <c r="Z42" s="67"/>
      <c r="AA42" s="60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</row>
    <row r="43" spans="1:79" s="25" customFormat="1" ht="81.75" customHeight="1" x14ac:dyDescent="0.2">
      <c r="A43" s="91" t="s">
        <v>7</v>
      </c>
      <c r="B43" s="78"/>
      <c r="C43" s="78"/>
      <c r="D43" s="78"/>
      <c r="E43" s="78"/>
      <c r="F43" s="78"/>
      <c r="G43" s="78"/>
      <c r="H43" s="78"/>
      <c r="I43" s="78"/>
      <c r="J43" s="45">
        <v>654</v>
      </c>
      <c r="K43" s="62">
        <v>1</v>
      </c>
      <c r="L43" s="62">
        <v>4</v>
      </c>
      <c r="M43" s="88" t="s">
        <v>71</v>
      </c>
      <c r="N43" s="63">
        <v>0</v>
      </c>
      <c r="O43" s="63"/>
      <c r="P43" s="64">
        <f>P44</f>
        <v>2261900</v>
      </c>
      <c r="Q43" s="64"/>
      <c r="R43" s="64"/>
      <c r="S43" s="79"/>
      <c r="T43" s="50">
        <f>T44</f>
        <v>183</v>
      </c>
      <c r="U43" s="50">
        <f>U44</f>
        <v>0</v>
      </c>
      <c r="V43" s="50">
        <f>V44</f>
        <v>0</v>
      </c>
      <c r="W43" s="66"/>
      <c r="X43" s="67"/>
      <c r="Y43" s="67"/>
      <c r="Z43" s="67"/>
      <c r="AA43" s="60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</row>
    <row r="44" spans="1:79" s="25" customFormat="1" ht="22.5" customHeight="1" x14ac:dyDescent="0.2">
      <c r="A44" s="90" t="s">
        <v>50</v>
      </c>
      <c r="B44" s="78"/>
      <c r="C44" s="78"/>
      <c r="D44" s="78"/>
      <c r="E44" s="78"/>
      <c r="F44" s="78"/>
      <c r="G44" s="78"/>
      <c r="H44" s="78"/>
      <c r="I44" s="78"/>
      <c r="J44" s="45">
        <v>654</v>
      </c>
      <c r="K44" s="62">
        <v>1</v>
      </c>
      <c r="L44" s="62">
        <v>4</v>
      </c>
      <c r="M44" s="88" t="s">
        <v>71</v>
      </c>
      <c r="N44" s="63">
        <v>540</v>
      </c>
      <c r="O44" s="63"/>
      <c r="P44" s="64">
        <v>2261900</v>
      </c>
      <c r="Q44" s="64"/>
      <c r="R44" s="64"/>
      <c r="S44" s="79"/>
      <c r="T44" s="50">
        <v>183</v>
      </c>
      <c r="U44" s="50">
        <v>0</v>
      </c>
      <c r="V44" s="50">
        <v>0</v>
      </c>
      <c r="W44" s="66"/>
      <c r="X44" s="67"/>
      <c r="Y44" s="67"/>
      <c r="Z44" s="67"/>
      <c r="AA44" s="60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79" s="25" customFormat="1" ht="9.75" hidden="1" customHeight="1" x14ac:dyDescent="0.2">
      <c r="A45" s="92"/>
      <c r="B45" s="78"/>
      <c r="C45" s="78"/>
      <c r="D45" s="78"/>
      <c r="E45" s="78"/>
      <c r="F45" s="78"/>
      <c r="G45" s="78"/>
      <c r="H45" s="78"/>
      <c r="I45" s="78"/>
      <c r="J45" s="45"/>
      <c r="K45" s="46"/>
      <c r="L45" s="46"/>
      <c r="M45" s="93"/>
      <c r="N45" s="45"/>
      <c r="O45" s="45"/>
      <c r="P45" s="48"/>
      <c r="Q45" s="48"/>
      <c r="R45" s="48"/>
      <c r="S45" s="49"/>
      <c r="T45" s="50"/>
      <c r="U45" s="50"/>
      <c r="V45" s="50"/>
      <c r="W45" s="66"/>
      <c r="X45" s="67"/>
      <c r="Y45" s="67"/>
      <c r="Z45" s="67"/>
      <c r="AA45" s="60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</row>
    <row r="46" spans="1:79" s="25" customFormat="1" ht="53.25" hidden="1" customHeight="1" x14ac:dyDescent="0.2">
      <c r="A46" s="94" t="s">
        <v>118</v>
      </c>
      <c r="B46" s="78"/>
      <c r="C46" s="78"/>
      <c r="D46" s="78"/>
      <c r="E46" s="78"/>
      <c r="F46" s="78"/>
      <c r="G46" s="78"/>
      <c r="H46" s="78"/>
      <c r="I46" s="78"/>
      <c r="J46" s="45">
        <v>654</v>
      </c>
      <c r="K46" s="62">
        <v>1</v>
      </c>
      <c r="L46" s="62">
        <v>7</v>
      </c>
      <c r="M46" s="88"/>
      <c r="N46" s="63">
        <v>0</v>
      </c>
      <c r="O46" s="63"/>
      <c r="P46" s="64"/>
      <c r="Q46" s="64"/>
      <c r="R46" s="64"/>
      <c r="S46" s="79"/>
      <c r="T46" s="50">
        <f t="shared" ref="T46:V47" si="1">T47</f>
        <v>0</v>
      </c>
      <c r="U46" s="50">
        <f t="shared" si="1"/>
        <v>0</v>
      </c>
      <c r="V46" s="50">
        <f t="shared" si="1"/>
        <v>0</v>
      </c>
      <c r="W46" s="66"/>
      <c r="X46" s="67"/>
      <c r="Y46" s="67"/>
      <c r="Z46" s="67"/>
      <c r="AA46" s="60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</row>
    <row r="47" spans="1:79" s="25" customFormat="1" ht="45" hidden="1" customHeight="1" x14ac:dyDescent="0.2">
      <c r="A47" s="94" t="s">
        <v>119</v>
      </c>
      <c r="B47" s="78"/>
      <c r="C47" s="78"/>
      <c r="D47" s="78"/>
      <c r="E47" s="78"/>
      <c r="F47" s="78"/>
      <c r="G47" s="78"/>
      <c r="H47" s="78"/>
      <c r="I47" s="78"/>
      <c r="J47" s="45">
        <v>654</v>
      </c>
      <c r="K47" s="62">
        <v>1</v>
      </c>
      <c r="L47" s="62">
        <v>7</v>
      </c>
      <c r="M47" s="88"/>
      <c r="N47" s="63">
        <v>200</v>
      </c>
      <c r="O47" s="63"/>
      <c r="P47" s="64"/>
      <c r="Q47" s="64"/>
      <c r="R47" s="64"/>
      <c r="S47" s="79"/>
      <c r="T47" s="50">
        <f t="shared" si="1"/>
        <v>0</v>
      </c>
      <c r="U47" s="50">
        <f t="shared" si="1"/>
        <v>0</v>
      </c>
      <c r="V47" s="50">
        <f t="shared" si="1"/>
        <v>0</v>
      </c>
      <c r="W47" s="66"/>
      <c r="X47" s="67"/>
      <c r="Y47" s="67"/>
      <c r="Z47" s="67"/>
      <c r="AA47" s="60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</row>
    <row r="48" spans="1:79" s="25" customFormat="1" ht="42" hidden="1" customHeight="1" x14ac:dyDescent="0.2">
      <c r="A48" s="77" t="s">
        <v>59</v>
      </c>
      <c r="B48" s="78"/>
      <c r="C48" s="78"/>
      <c r="D48" s="78"/>
      <c r="E48" s="78"/>
      <c r="F48" s="78"/>
      <c r="G48" s="78"/>
      <c r="H48" s="78"/>
      <c r="I48" s="78"/>
      <c r="J48" s="45">
        <v>654</v>
      </c>
      <c r="K48" s="62">
        <v>1</v>
      </c>
      <c r="L48" s="62">
        <v>7</v>
      </c>
      <c r="M48" s="47"/>
      <c r="N48" s="63">
        <v>244</v>
      </c>
      <c r="O48" s="63"/>
      <c r="P48" s="64"/>
      <c r="Q48" s="64"/>
      <c r="R48" s="64"/>
      <c r="S48" s="79"/>
      <c r="T48" s="50">
        <v>0</v>
      </c>
      <c r="U48" s="50">
        <v>0</v>
      </c>
      <c r="V48" s="50">
        <v>0</v>
      </c>
      <c r="W48" s="66"/>
      <c r="X48" s="67"/>
      <c r="Y48" s="67"/>
      <c r="Z48" s="67"/>
      <c r="AA48" s="60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1:79" s="25" customFormat="1" ht="15.6" customHeight="1" x14ac:dyDescent="0.2">
      <c r="A49" s="95" t="s">
        <v>100</v>
      </c>
      <c r="B49" s="78"/>
      <c r="C49" s="78"/>
      <c r="D49" s="78"/>
      <c r="E49" s="78"/>
      <c r="F49" s="78"/>
      <c r="G49" s="78"/>
      <c r="H49" s="78"/>
      <c r="I49" s="78"/>
      <c r="J49" s="45">
        <v>654</v>
      </c>
      <c r="K49" s="46">
        <v>1</v>
      </c>
      <c r="L49" s="46">
        <v>11</v>
      </c>
      <c r="M49" s="219" t="s">
        <v>2</v>
      </c>
      <c r="N49" s="45">
        <v>0</v>
      </c>
      <c r="O49" s="63"/>
      <c r="P49" s="64">
        <v>80000</v>
      </c>
      <c r="Q49" s="64"/>
      <c r="R49" s="64"/>
      <c r="S49" s="79"/>
      <c r="T49" s="50">
        <f>T50</f>
        <v>80</v>
      </c>
      <c r="U49" s="50">
        <f>U50</f>
        <v>80</v>
      </c>
      <c r="V49" s="50">
        <f>V50</f>
        <v>80</v>
      </c>
      <c r="W49" s="66"/>
      <c r="X49" s="67"/>
      <c r="Y49" s="67"/>
      <c r="Z49" s="67"/>
      <c r="AA49" s="60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1:79" s="25" customFormat="1" ht="30.75" customHeight="1" x14ac:dyDescent="0.2">
      <c r="A50" s="97" t="s">
        <v>0</v>
      </c>
      <c r="B50" s="78"/>
      <c r="C50" s="78"/>
      <c r="D50" s="78"/>
      <c r="E50" s="78"/>
      <c r="F50" s="78"/>
      <c r="G50" s="78"/>
      <c r="H50" s="78"/>
      <c r="I50" s="78"/>
      <c r="J50" s="63">
        <v>654</v>
      </c>
      <c r="K50" s="62">
        <v>1</v>
      </c>
      <c r="L50" s="62">
        <v>11</v>
      </c>
      <c r="M50" s="219" t="s">
        <v>2</v>
      </c>
      <c r="N50" s="63">
        <v>0</v>
      </c>
      <c r="O50" s="63"/>
      <c r="P50" s="64">
        <f>P52</f>
        <v>80000</v>
      </c>
      <c r="Q50" s="64"/>
      <c r="R50" s="64"/>
      <c r="S50" s="79"/>
      <c r="T50" s="50">
        <f>T52</f>
        <v>80</v>
      </c>
      <c r="U50" s="50">
        <f>U52</f>
        <v>80</v>
      </c>
      <c r="V50" s="50">
        <f>V52</f>
        <v>80</v>
      </c>
      <c r="W50" s="66"/>
      <c r="X50" s="67"/>
      <c r="Y50" s="67"/>
      <c r="Z50" s="67"/>
      <c r="AA50" s="60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</row>
    <row r="51" spans="1:79" s="25" customFormat="1" ht="53.45" hidden="1" customHeight="1" x14ac:dyDescent="0.2">
      <c r="A51" s="78"/>
      <c r="B51" s="78"/>
      <c r="C51" s="78"/>
      <c r="D51" s="78"/>
      <c r="E51" s="78"/>
      <c r="F51" s="78"/>
      <c r="G51" s="78"/>
      <c r="H51" s="78"/>
      <c r="I51" s="78"/>
      <c r="J51" s="45">
        <v>654</v>
      </c>
      <c r="K51" s="62"/>
      <c r="L51" s="62"/>
      <c r="M51" s="47"/>
      <c r="N51" s="63"/>
      <c r="O51" s="63"/>
      <c r="P51" s="64"/>
      <c r="Q51" s="64"/>
      <c r="R51" s="64"/>
      <c r="S51" s="79"/>
      <c r="T51" s="50"/>
      <c r="U51" s="50"/>
      <c r="V51" s="50"/>
      <c r="W51" s="66"/>
      <c r="X51" s="67"/>
      <c r="Y51" s="67"/>
      <c r="Z51" s="67"/>
      <c r="AA51" s="60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</row>
    <row r="52" spans="1:79" s="25" customFormat="1" ht="36" customHeight="1" x14ac:dyDescent="0.2">
      <c r="A52" s="68" t="s">
        <v>1</v>
      </c>
      <c r="B52" s="78"/>
      <c r="C52" s="78"/>
      <c r="D52" s="78"/>
      <c r="E52" s="78"/>
      <c r="F52" s="78"/>
      <c r="G52" s="78"/>
      <c r="H52" s="78"/>
      <c r="I52" s="78"/>
      <c r="J52" s="45">
        <v>654</v>
      </c>
      <c r="K52" s="62">
        <v>1</v>
      </c>
      <c r="L52" s="62">
        <v>11</v>
      </c>
      <c r="M52" s="96" t="s">
        <v>3</v>
      </c>
      <c r="N52" s="63">
        <v>0</v>
      </c>
      <c r="O52" s="63"/>
      <c r="P52" s="64">
        <f>P53</f>
        <v>80000</v>
      </c>
      <c r="Q52" s="64"/>
      <c r="R52" s="64"/>
      <c r="S52" s="79"/>
      <c r="T52" s="50">
        <f>T53</f>
        <v>80</v>
      </c>
      <c r="U52" s="50">
        <f>U53</f>
        <v>80</v>
      </c>
      <c r="V52" s="50">
        <f>V53</f>
        <v>80</v>
      </c>
      <c r="W52" s="66"/>
      <c r="X52" s="67"/>
      <c r="Y52" s="67"/>
      <c r="Z52" s="67"/>
      <c r="AA52" s="60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:79" s="25" customFormat="1" ht="15.6" customHeight="1" x14ac:dyDescent="0.2">
      <c r="A53" s="90" t="s">
        <v>56</v>
      </c>
      <c r="B53" s="78"/>
      <c r="C53" s="78"/>
      <c r="D53" s="78"/>
      <c r="E53" s="78"/>
      <c r="F53" s="78"/>
      <c r="G53" s="78"/>
      <c r="H53" s="78"/>
      <c r="I53" s="78"/>
      <c r="J53" s="45">
        <v>654</v>
      </c>
      <c r="K53" s="62">
        <v>1</v>
      </c>
      <c r="L53" s="62">
        <v>11</v>
      </c>
      <c r="M53" s="96" t="s">
        <v>3</v>
      </c>
      <c r="N53" s="63">
        <v>870</v>
      </c>
      <c r="O53" s="63"/>
      <c r="P53" s="64">
        <v>80000</v>
      </c>
      <c r="Q53" s="64"/>
      <c r="R53" s="64"/>
      <c r="S53" s="79"/>
      <c r="T53" s="50">
        <v>80</v>
      </c>
      <c r="U53" s="50">
        <v>80</v>
      </c>
      <c r="V53" s="50">
        <v>80</v>
      </c>
      <c r="W53" s="66"/>
      <c r="X53" s="67"/>
      <c r="Y53" s="67"/>
      <c r="Z53" s="67"/>
      <c r="AA53" s="60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</row>
    <row r="54" spans="1:79" s="53" customFormat="1" ht="17.45" customHeight="1" x14ac:dyDescent="0.15">
      <c r="A54" s="98" t="s">
        <v>101</v>
      </c>
      <c r="B54" s="44"/>
      <c r="C54" s="44"/>
      <c r="D54" s="44"/>
      <c r="E54" s="44"/>
      <c r="F54" s="44"/>
      <c r="G54" s="44"/>
      <c r="H54" s="44"/>
      <c r="I54" s="44"/>
      <c r="J54" s="45">
        <v>654</v>
      </c>
      <c r="K54" s="46">
        <v>1</v>
      </c>
      <c r="L54" s="46">
        <v>13</v>
      </c>
      <c r="M54" s="99" t="s">
        <v>90</v>
      </c>
      <c r="N54" s="45">
        <v>0</v>
      </c>
      <c r="O54" s="45"/>
      <c r="P54" s="48" t="e">
        <f>P58+#REF!+P61+P64</f>
        <v>#REF!</v>
      </c>
      <c r="Q54" s="48"/>
      <c r="R54" s="48"/>
      <c r="S54" s="49"/>
      <c r="T54" s="50">
        <f>T57+T58+T61+T64</f>
        <v>5100.7</v>
      </c>
      <c r="U54" s="50">
        <f>U57+U58+U61+U64</f>
        <v>6316.5</v>
      </c>
      <c r="V54" s="50">
        <f>V57+V58+V61+V64</f>
        <v>7683.7</v>
      </c>
      <c r="W54" s="58"/>
      <c r="X54" s="59"/>
      <c r="Y54" s="59"/>
      <c r="Z54" s="59"/>
      <c r="AA54" s="60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79" s="53" customFormat="1" ht="36.75" customHeight="1" x14ac:dyDescent="0.15">
      <c r="A55" s="216" t="s">
        <v>170</v>
      </c>
      <c r="B55" s="44"/>
      <c r="C55" s="44"/>
      <c r="D55" s="44"/>
      <c r="E55" s="44"/>
      <c r="F55" s="44"/>
      <c r="G55" s="44"/>
      <c r="H55" s="44"/>
      <c r="I55" s="44"/>
      <c r="J55" s="45">
        <v>654</v>
      </c>
      <c r="K55" s="46">
        <v>1</v>
      </c>
      <c r="L55" s="46">
        <v>13</v>
      </c>
      <c r="M55" s="99" t="s">
        <v>4</v>
      </c>
      <c r="N55" s="45">
        <v>0</v>
      </c>
      <c r="O55" s="45"/>
      <c r="P55" s="48"/>
      <c r="Q55" s="48"/>
      <c r="R55" s="48"/>
      <c r="S55" s="49"/>
      <c r="T55" s="50">
        <v>0</v>
      </c>
      <c r="U55" s="50">
        <v>1227.8</v>
      </c>
      <c r="V55" s="50">
        <v>2395</v>
      </c>
      <c r="W55" s="58"/>
      <c r="X55" s="59"/>
      <c r="Y55" s="59"/>
      <c r="Z55" s="59"/>
      <c r="AA55" s="6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</row>
    <row r="56" spans="1:79" s="53" customFormat="1" ht="36.75" hidden="1" customHeight="1" x14ac:dyDescent="0.15">
      <c r="A56" s="216"/>
      <c r="B56" s="44"/>
      <c r="C56" s="44"/>
      <c r="D56" s="44"/>
      <c r="E56" s="44"/>
      <c r="F56" s="44"/>
      <c r="G56" s="44"/>
      <c r="H56" s="44"/>
      <c r="I56" s="44"/>
      <c r="J56" s="45">
        <v>654</v>
      </c>
      <c r="K56" s="46">
        <v>1</v>
      </c>
      <c r="L56" s="46">
        <v>13</v>
      </c>
      <c r="M56" s="99" t="s">
        <v>4</v>
      </c>
      <c r="N56" s="45">
        <v>800</v>
      </c>
      <c r="O56" s="45"/>
      <c r="P56" s="48"/>
      <c r="Q56" s="48"/>
      <c r="R56" s="48"/>
      <c r="S56" s="49"/>
      <c r="T56" s="50">
        <v>0</v>
      </c>
      <c r="U56" s="50">
        <v>1227.8</v>
      </c>
      <c r="V56" s="50">
        <v>2395</v>
      </c>
      <c r="W56" s="58"/>
      <c r="X56" s="59"/>
      <c r="Y56" s="59"/>
      <c r="Z56" s="59"/>
      <c r="AA56" s="60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</row>
    <row r="57" spans="1:79" s="25" customFormat="1" ht="33" customHeight="1" x14ac:dyDescent="0.2">
      <c r="A57" s="216" t="s">
        <v>176</v>
      </c>
      <c r="B57" s="78"/>
      <c r="C57" s="78"/>
      <c r="D57" s="78"/>
      <c r="E57" s="78"/>
      <c r="F57" s="78"/>
      <c r="G57" s="78"/>
      <c r="H57" s="78"/>
      <c r="I57" s="78"/>
      <c r="J57" s="45">
        <v>654</v>
      </c>
      <c r="K57" s="62">
        <v>1</v>
      </c>
      <c r="L57" s="62">
        <v>13</v>
      </c>
      <c r="M57" s="96" t="s">
        <v>4</v>
      </c>
      <c r="N57" s="63">
        <v>870</v>
      </c>
      <c r="O57" s="63"/>
      <c r="P57" s="64"/>
      <c r="Q57" s="64"/>
      <c r="R57" s="64"/>
      <c r="S57" s="79"/>
      <c r="T57" s="50">
        <v>0</v>
      </c>
      <c r="U57" s="50">
        <v>1227.8</v>
      </c>
      <c r="V57" s="50">
        <v>2395</v>
      </c>
      <c r="W57" s="66"/>
      <c r="X57" s="67"/>
      <c r="Y57" s="67"/>
      <c r="Z57" s="67"/>
      <c r="AA57" s="60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</row>
    <row r="58" spans="1:79" s="25" customFormat="1" ht="4.5" hidden="1" customHeight="1" x14ac:dyDescent="0.2">
      <c r="A58" s="61" t="s">
        <v>75</v>
      </c>
      <c r="B58" s="78"/>
      <c r="C58" s="78"/>
      <c r="D58" s="78"/>
      <c r="E58" s="78"/>
      <c r="F58" s="78"/>
      <c r="G58" s="78"/>
      <c r="H58" s="78"/>
      <c r="I58" s="78"/>
      <c r="J58" s="45">
        <v>654</v>
      </c>
      <c r="K58" s="62">
        <v>1</v>
      </c>
      <c r="L58" s="62">
        <v>13</v>
      </c>
      <c r="M58" s="47" t="s">
        <v>76</v>
      </c>
      <c r="N58" s="63"/>
      <c r="O58" s="45"/>
      <c r="P58" s="64">
        <f>P59</f>
        <v>50000</v>
      </c>
      <c r="Q58" s="64"/>
      <c r="R58" s="64"/>
      <c r="S58" s="49"/>
      <c r="T58" s="50">
        <f t="shared" ref="T58:V59" si="2">T59</f>
        <v>0</v>
      </c>
      <c r="U58" s="50">
        <f t="shared" si="2"/>
        <v>0</v>
      </c>
      <c r="V58" s="50">
        <f t="shared" si="2"/>
        <v>0</v>
      </c>
      <c r="W58" s="66"/>
      <c r="X58" s="67"/>
      <c r="Y58" s="67"/>
      <c r="Z58" s="67"/>
      <c r="AA58" s="60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</row>
    <row r="59" spans="1:79" s="25" customFormat="1" ht="21" hidden="1" customHeight="1" x14ac:dyDescent="0.2">
      <c r="A59" s="68" t="s">
        <v>73</v>
      </c>
      <c r="B59" s="44"/>
      <c r="C59" s="44"/>
      <c r="D59" s="44"/>
      <c r="E59" s="44"/>
      <c r="F59" s="44"/>
      <c r="G59" s="44"/>
      <c r="H59" s="44"/>
      <c r="I59" s="44"/>
      <c r="J59" s="45">
        <v>654</v>
      </c>
      <c r="K59" s="62">
        <v>1</v>
      </c>
      <c r="L59" s="62">
        <v>13</v>
      </c>
      <c r="M59" s="47" t="s">
        <v>72</v>
      </c>
      <c r="N59" s="63">
        <v>0</v>
      </c>
      <c r="O59" s="63"/>
      <c r="P59" s="64">
        <v>50000</v>
      </c>
      <c r="Q59" s="64"/>
      <c r="R59" s="64"/>
      <c r="S59" s="79"/>
      <c r="T59" s="50">
        <f t="shared" si="2"/>
        <v>0</v>
      </c>
      <c r="U59" s="50">
        <f t="shared" si="2"/>
        <v>0</v>
      </c>
      <c r="V59" s="50">
        <f t="shared" si="2"/>
        <v>0</v>
      </c>
      <c r="W59" s="66"/>
      <c r="X59" s="67"/>
      <c r="Y59" s="67"/>
      <c r="Z59" s="67"/>
      <c r="AA59" s="60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</row>
    <row r="60" spans="1:79" s="25" customFormat="1" ht="21" hidden="1" customHeight="1" x14ac:dyDescent="0.2">
      <c r="A60" s="78" t="s">
        <v>68</v>
      </c>
      <c r="B60" s="78"/>
      <c r="C60" s="78"/>
      <c r="D60" s="78"/>
      <c r="E60" s="78"/>
      <c r="F60" s="78"/>
      <c r="G60" s="78"/>
      <c r="H60" s="78"/>
      <c r="I60" s="78"/>
      <c r="J60" s="45">
        <v>654</v>
      </c>
      <c r="K60" s="62">
        <v>1</v>
      </c>
      <c r="L60" s="62">
        <v>13</v>
      </c>
      <c r="M60" s="47" t="s">
        <v>72</v>
      </c>
      <c r="N60" s="63">
        <v>244</v>
      </c>
      <c r="O60" s="63"/>
      <c r="P60" s="64">
        <v>50000</v>
      </c>
      <c r="Q60" s="64"/>
      <c r="R60" s="64"/>
      <c r="S60" s="79"/>
      <c r="T60" s="50">
        <v>0</v>
      </c>
      <c r="U60" s="50">
        <v>0</v>
      </c>
      <c r="V60" s="50">
        <v>0</v>
      </c>
      <c r="W60" s="66"/>
      <c r="X60" s="67"/>
      <c r="Y60" s="67"/>
      <c r="Z60" s="67"/>
      <c r="AA60" s="60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</row>
    <row r="61" spans="1:79" s="25" customFormat="1" ht="31.5" hidden="1" customHeight="1" x14ac:dyDescent="0.2">
      <c r="A61" s="61" t="s">
        <v>117</v>
      </c>
      <c r="B61" s="78"/>
      <c r="C61" s="78"/>
      <c r="D61" s="78"/>
      <c r="E61" s="78"/>
      <c r="F61" s="78"/>
      <c r="G61" s="78"/>
      <c r="H61" s="78"/>
      <c r="I61" s="78"/>
      <c r="J61" s="45">
        <v>654</v>
      </c>
      <c r="K61" s="62">
        <v>1</v>
      </c>
      <c r="L61" s="62">
        <v>13</v>
      </c>
      <c r="M61" s="47"/>
      <c r="N61" s="63">
        <v>0</v>
      </c>
      <c r="O61" s="63"/>
      <c r="P61" s="64">
        <f>P63</f>
        <v>140000</v>
      </c>
      <c r="Q61" s="64"/>
      <c r="R61" s="64"/>
      <c r="S61" s="79"/>
      <c r="T61" s="50">
        <f>T63</f>
        <v>0</v>
      </c>
      <c r="U61" s="50">
        <f>U63</f>
        <v>0</v>
      </c>
      <c r="V61" s="50">
        <f>V63</f>
        <v>0</v>
      </c>
      <c r="W61" s="66"/>
      <c r="X61" s="67"/>
      <c r="Y61" s="67"/>
      <c r="Z61" s="67"/>
      <c r="AA61" s="60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</row>
    <row r="62" spans="1:79" s="25" customFormat="1" ht="53.25" hidden="1" customHeight="1" x14ac:dyDescent="0.2">
      <c r="A62" s="87" t="s">
        <v>123</v>
      </c>
      <c r="B62" s="78"/>
      <c r="C62" s="78"/>
      <c r="D62" s="78"/>
      <c r="E62" s="78"/>
      <c r="F62" s="78"/>
      <c r="G62" s="78"/>
      <c r="H62" s="78"/>
      <c r="I62" s="78"/>
      <c r="J62" s="45">
        <v>654</v>
      </c>
      <c r="K62" s="62">
        <v>1</v>
      </c>
      <c r="L62" s="62">
        <v>13</v>
      </c>
      <c r="M62" s="88"/>
      <c r="N62" s="63">
        <v>0</v>
      </c>
      <c r="O62" s="63"/>
      <c r="P62" s="64">
        <f>140000-100000+100000</f>
        <v>140000</v>
      </c>
      <c r="Q62" s="64"/>
      <c r="R62" s="64"/>
      <c r="S62" s="79"/>
      <c r="T62" s="50">
        <f>T63</f>
        <v>0</v>
      </c>
      <c r="U62" s="50">
        <f>U63</f>
        <v>0</v>
      </c>
      <c r="V62" s="50">
        <f>V63</f>
        <v>0</v>
      </c>
      <c r="W62" s="66"/>
      <c r="X62" s="67"/>
      <c r="Y62" s="67"/>
      <c r="Z62" s="67"/>
      <c r="AA62" s="60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</row>
    <row r="63" spans="1:79" s="25" customFormat="1" ht="33" hidden="1" customHeight="1" x14ac:dyDescent="0.2">
      <c r="A63" s="90" t="s">
        <v>51</v>
      </c>
      <c r="B63" s="78"/>
      <c r="C63" s="78"/>
      <c r="D63" s="78"/>
      <c r="E63" s="78"/>
      <c r="F63" s="78"/>
      <c r="G63" s="78"/>
      <c r="H63" s="78"/>
      <c r="I63" s="78"/>
      <c r="J63" s="45">
        <v>654</v>
      </c>
      <c r="K63" s="62">
        <v>1</v>
      </c>
      <c r="L63" s="62">
        <v>13</v>
      </c>
      <c r="M63" s="88"/>
      <c r="N63" s="63">
        <v>122</v>
      </c>
      <c r="O63" s="63"/>
      <c r="P63" s="64">
        <f>140000-100000+100000</f>
        <v>140000</v>
      </c>
      <c r="Q63" s="64"/>
      <c r="R63" s="64"/>
      <c r="S63" s="79"/>
      <c r="T63" s="50"/>
      <c r="U63" s="50"/>
      <c r="V63" s="50"/>
      <c r="W63" s="66"/>
      <c r="X63" s="67"/>
      <c r="Y63" s="67"/>
      <c r="Z63" s="67"/>
      <c r="AA63" s="60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</row>
    <row r="64" spans="1:79" s="25" customFormat="1" ht="47.25" customHeight="1" x14ac:dyDescent="0.2">
      <c r="A64" s="100" t="s">
        <v>5</v>
      </c>
      <c r="B64" s="78"/>
      <c r="C64" s="78"/>
      <c r="D64" s="78"/>
      <c r="E64" s="78"/>
      <c r="F64" s="78"/>
      <c r="G64" s="78"/>
      <c r="H64" s="78"/>
      <c r="I64" s="78"/>
      <c r="J64" s="63">
        <v>654</v>
      </c>
      <c r="K64" s="62">
        <v>1</v>
      </c>
      <c r="L64" s="62">
        <v>13</v>
      </c>
      <c r="M64" s="71" t="s">
        <v>164</v>
      </c>
      <c r="N64" s="63">
        <v>0</v>
      </c>
      <c r="O64" s="63"/>
      <c r="P64" s="64" t="e">
        <f>P66+P69+P68+P70+#REF!</f>
        <v>#REF!</v>
      </c>
      <c r="Q64" s="64"/>
      <c r="R64" s="64"/>
      <c r="S64" s="79"/>
      <c r="T64" s="50">
        <f>T65</f>
        <v>5100.7</v>
      </c>
      <c r="U64" s="50">
        <f>U65</f>
        <v>5088.7</v>
      </c>
      <c r="V64" s="50">
        <f>V65</f>
        <v>5288.7</v>
      </c>
      <c r="W64" s="66"/>
      <c r="X64" s="67"/>
      <c r="Y64" s="67"/>
      <c r="Z64" s="67"/>
      <c r="AA64" s="60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</row>
    <row r="65" spans="1:79" s="25" customFormat="1" ht="62.25" customHeight="1" x14ac:dyDescent="0.2">
      <c r="A65" s="101" t="s">
        <v>121</v>
      </c>
      <c r="B65" s="78"/>
      <c r="C65" s="78"/>
      <c r="D65" s="78"/>
      <c r="E65" s="78"/>
      <c r="F65" s="78"/>
      <c r="G65" s="78"/>
      <c r="H65" s="78"/>
      <c r="I65" s="78"/>
      <c r="J65" s="63">
        <v>654</v>
      </c>
      <c r="K65" s="62">
        <v>1</v>
      </c>
      <c r="L65" s="62">
        <v>13</v>
      </c>
      <c r="M65" s="71" t="s">
        <v>6</v>
      </c>
      <c r="N65" s="63"/>
      <c r="O65" s="63"/>
      <c r="P65" s="64">
        <f>P66+P68+P69+P70</f>
        <v>4464150</v>
      </c>
      <c r="Q65" s="64"/>
      <c r="R65" s="64"/>
      <c r="S65" s="79"/>
      <c r="T65" s="50">
        <f>T66+T67+T68+T69+T70+T71+T72+T73</f>
        <v>5100.7</v>
      </c>
      <c r="U65" s="50">
        <f>U66+U67+U68+U69+U70+U71+U72+U73</f>
        <v>5088.7</v>
      </c>
      <c r="V65" s="50">
        <f>V66+V67+V68+V69+V70+V71+V72+V73</f>
        <v>5288.7</v>
      </c>
      <c r="W65" s="66"/>
      <c r="X65" s="67"/>
      <c r="Y65" s="67"/>
      <c r="Z65" s="67"/>
      <c r="AA65" s="58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</row>
    <row r="66" spans="1:79" s="25" customFormat="1" ht="18" customHeight="1" x14ac:dyDescent="0.2">
      <c r="A66" s="77" t="s">
        <v>63</v>
      </c>
      <c r="B66" s="78"/>
      <c r="C66" s="78"/>
      <c r="D66" s="78"/>
      <c r="E66" s="78"/>
      <c r="F66" s="78"/>
      <c r="G66" s="78"/>
      <c r="H66" s="78"/>
      <c r="I66" s="78"/>
      <c r="J66" s="45">
        <v>654</v>
      </c>
      <c r="K66" s="62">
        <v>1</v>
      </c>
      <c r="L66" s="62">
        <v>13</v>
      </c>
      <c r="M66" s="71" t="s">
        <v>6</v>
      </c>
      <c r="N66" s="63">
        <v>111</v>
      </c>
      <c r="O66" s="63"/>
      <c r="P66" s="64">
        <v>3436150</v>
      </c>
      <c r="Q66" s="64"/>
      <c r="R66" s="65"/>
      <c r="S66" s="79"/>
      <c r="T66" s="50">
        <v>3109.4</v>
      </c>
      <c r="U66" s="50">
        <v>3109.4</v>
      </c>
      <c r="V66" s="50">
        <v>3109.4</v>
      </c>
      <c r="W66" s="66"/>
      <c r="X66" s="67"/>
      <c r="Y66" s="67"/>
      <c r="Z66" s="67"/>
      <c r="AA66" s="89"/>
      <c r="AB66" s="66"/>
      <c r="AC66" s="102"/>
      <c r="AD66" s="67"/>
      <c r="AE66" s="67"/>
      <c r="AF66" s="67"/>
      <c r="AG66" s="67"/>
      <c r="AH66" s="67"/>
      <c r="AI66" s="67"/>
      <c r="AJ66" s="67"/>
      <c r="AK66" s="67"/>
      <c r="AL66" s="67"/>
      <c r="AM66" s="102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</row>
    <row r="67" spans="1:79" s="25" customFormat="1" ht="37.5" customHeight="1" x14ac:dyDescent="0.2">
      <c r="A67" s="68" t="s">
        <v>64</v>
      </c>
      <c r="B67" s="78"/>
      <c r="C67" s="78"/>
      <c r="D67" s="78"/>
      <c r="E67" s="78"/>
      <c r="F67" s="78"/>
      <c r="G67" s="78"/>
      <c r="H67" s="78"/>
      <c r="I67" s="78"/>
      <c r="J67" s="45">
        <v>654</v>
      </c>
      <c r="K67" s="62">
        <v>1</v>
      </c>
      <c r="L67" s="62">
        <v>13</v>
      </c>
      <c r="M67" s="71" t="s">
        <v>6</v>
      </c>
      <c r="N67" s="63">
        <v>119</v>
      </c>
      <c r="O67" s="63"/>
      <c r="P67" s="64"/>
      <c r="Q67" s="64"/>
      <c r="R67" s="65"/>
      <c r="S67" s="79"/>
      <c r="T67" s="50">
        <v>934.5</v>
      </c>
      <c r="U67" s="50">
        <v>934.5</v>
      </c>
      <c r="V67" s="50">
        <v>934.5</v>
      </c>
      <c r="W67" s="66"/>
      <c r="X67" s="67"/>
      <c r="Y67" s="67"/>
      <c r="Z67" s="67"/>
      <c r="AA67" s="89"/>
      <c r="AB67" s="76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</row>
    <row r="68" spans="1:79" s="25" customFormat="1" ht="33.75" customHeight="1" x14ac:dyDescent="0.2">
      <c r="A68" s="77" t="s">
        <v>65</v>
      </c>
      <c r="B68" s="78"/>
      <c r="C68" s="78"/>
      <c r="D68" s="78"/>
      <c r="E68" s="78"/>
      <c r="F68" s="78"/>
      <c r="G68" s="78"/>
      <c r="H68" s="78"/>
      <c r="I68" s="78"/>
      <c r="J68" s="45">
        <v>654</v>
      </c>
      <c r="K68" s="62">
        <v>1</v>
      </c>
      <c r="L68" s="62">
        <v>13</v>
      </c>
      <c r="M68" s="71" t="s">
        <v>6</v>
      </c>
      <c r="N68" s="63">
        <v>112</v>
      </c>
      <c r="O68" s="63"/>
      <c r="P68" s="64">
        <v>50000</v>
      </c>
      <c r="Q68" s="64"/>
      <c r="R68" s="65"/>
      <c r="S68" s="79"/>
      <c r="T68" s="50">
        <v>60</v>
      </c>
      <c r="U68" s="50">
        <v>60</v>
      </c>
      <c r="V68" s="50">
        <v>60</v>
      </c>
      <c r="W68" s="66"/>
      <c r="X68" s="67"/>
      <c r="Y68" s="67"/>
      <c r="Z68" s="67"/>
      <c r="AA68" s="60"/>
      <c r="AB68" s="76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102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</row>
    <row r="69" spans="1:79" s="25" customFormat="1" ht="32.25" customHeight="1" x14ac:dyDescent="0.2">
      <c r="A69" s="90" t="s">
        <v>58</v>
      </c>
      <c r="B69" s="78"/>
      <c r="C69" s="78"/>
      <c r="D69" s="78"/>
      <c r="E69" s="78"/>
      <c r="F69" s="78"/>
      <c r="G69" s="78"/>
      <c r="H69" s="78"/>
      <c r="I69" s="78"/>
      <c r="J69" s="45">
        <v>654</v>
      </c>
      <c r="K69" s="62">
        <v>1</v>
      </c>
      <c r="L69" s="62">
        <v>13</v>
      </c>
      <c r="M69" s="71" t="s">
        <v>6</v>
      </c>
      <c r="N69" s="218">
        <v>200</v>
      </c>
      <c r="O69" s="63"/>
      <c r="P69" s="64">
        <v>100000</v>
      </c>
      <c r="Q69" s="64"/>
      <c r="R69" s="64"/>
      <c r="S69" s="79"/>
      <c r="T69" s="50">
        <v>122</v>
      </c>
      <c r="U69" s="50">
        <v>122</v>
      </c>
      <c r="V69" s="50">
        <v>122</v>
      </c>
      <c r="W69" s="66"/>
      <c r="X69" s="67"/>
      <c r="Y69" s="67"/>
      <c r="Z69" s="67"/>
      <c r="AA69" s="60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</row>
    <row r="70" spans="1:79" s="25" customFormat="1" ht="27.75" customHeight="1" x14ac:dyDescent="0.2">
      <c r="A70" s="90" t="s">
        <v>68</v>
      </c>
      <c r="B70" s="78"/>
      <c r="C70" s="78"/>
      <c r="D70" s="78"/>
      <c r="E70" s="78"/>
      <c r="F70" s="78"/>
      <c r="G70" s="78"/>
      <c r="H70" s="78"/>
      <c r="I70" s="78"/>
      <c r="J70" s="45">
        <v>654</v>
      </c>
      <c r="K70" s="62">
        <v>1</v>
      </c>
      <c r="L70" s="62">
        <v>13</v>
      </c>
      <c r="M70" s="71" t="s">
        <v>6</v>
      </c>
      <c r="N70" s="218">
        <v>240</v>
      </c>
      <c r="O70" s="63"/>
      <c r="P70" s="64">
        <v>878000</v>
      </c>
      <c r="Q70" s="64"/>
      <c r="R70" s="64"/>
      <c r="S70" s="79"/>
      <c r="T70" s="50">
        <v>873.8</v>
      </c>
      <c r="U70" s="50">
        <v>861.8</v>
      </c>
      <c r="V70" s="50">
        <v>1061.8</v>
      </c>
      <c r="W70" s="66"/>
      <c r="X70" s="67"/>
      <c r="Y70" s="67"/>
      <c r="Z70" s="67"/>
      <c r="AA70" s="60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</row>
    <row r="71" spans="1:79" s="25" customFormat="1" ht="30" customHeight="1" x14ac:dyDescent="0.2">
      <c r="A71" s="90" t="s">
        <v>74</v>
      </c>
      <c r="B71" s="78"/>
      <c r="C71" s="78"/>
      <c r="D71" s="78"/>
      <c r="E71" s="78"/>
      <c r="F71" s="78"/>
      <c r="G71" s="78"/>
      <c r="H71" s="78"/>
      <c r="I71" s="78"/>
      <c r="J71" s="45">
        <v>654</v>
      </c>
      <c r="K71" s="62">
        <v>1</v>
      </c>
      <c r="L71" s="62">
        <v>13</v>
      </c>
      <c r="M71" s="71" t="s">
        <v>6</v>
      </c>
      <c r="N71" s="63">
        <v>850</v>
      </c>
      <c r="O71" s="63"/>
      <c r="P71" s="103"/>
      <c r="Q71" s="103"/>
      <c r="R71" s="103"/>
      <c r="S71" s="79"/>
      <c r="T71" s="50">
        <v>1</v>
      </c>
      <c r="U71" s="50">
        <v>1</v>
      </c>
      <c r="V71" s="50">
        <v>1</v>
      </c>
      <c r="W71" s="66"/>
      <c r="X71" s="67"/>
      <c r="Y71" s="67"/>
      <c r="Z71" s="67"/>
      <c r="AA71" s="60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</row>
    <row r="72" spans="1:79" s="25" customFormat="1" ht="0.75" customHeight="1" x14ac:dyDescent="0.2">
      <c r="A72" s="77" t="s">
        <v>63</v>
      </c>
      <c r="B72" s="78"/>
      <c r="C72" s="78"/>
      <c r="D72" s="78"/>
      <c r="E72" s="78"/>
      <c r="F72" s="78"/>
      <c r="G72" s="78"/>
      <c r="H72" s="78"/>
      <c r="I72" s="78"/>
      <c r="J72" s="45">
        <v>654</v>
      </c>
      <c r="K72" s="62">
        <v>1</v>
      </c>
      <c r="L72" s="62">
        <v>13</v>
      </c>
      <c r="M72" s="71"/>
      <c r="N72" s="63">
        <v>111</v>
      </c>
      <c r="O72" s="63"/>
      <c r="P72" s="103"/>
      <c r="Q72" s="103"/>
      <c r="R72" s="103"/>
      <c r="S72" s="79"/>
      <c r="T72" s="50"/>
      <c r="U72" s="50"/>
      <c r="V72" s="50"/>
      <c r="W72" s="66"/>
      <c r="X72" s="67"/>
      <c r="Y72" s="67"/>
      <c r="Z72" s="67"/>
      <c r="AA72" s="60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</row>
    <row r="73" spans="1:79" s="25" customFormat="1" ht="53.25" hidden="1" customHeight="1" x14ac:dyDescent="0.2">
      <c r="A73" s="68" t="s">
        <v>64</v>
      </c>
      <c r="B73" s="78"/>
      <c r="C73" s="78"/>
      <c r="D73" s="78"/>
      <c r="E73" s="78"/>
      <c r="F73" s="78"/>
      <c r="G73" s="78"/>
      <c r="H73" s="78"/>
      <c r="I73" s="78"/>
      <c r="J73" s="45">
        <v>654</v>
      </c>
      <c r="K73" s="62">
        <v>1</v>
      </c>
      <c r="L73" s="62">
        <v>13</v>
      </c>
      <c r="M73" s="71"/>
      <c r="N73" s="63">
        <v>119</v>
      </c>
      <c r="O73" s="63"/>
      <c r="P73" s="103"/>
      <c r="Q73" s="103"/>
      <c r="R73" s="103"/>
      <c r="S73" s="79"/>
      <c r="T73" s="50"/>
      <c r="U73" s="50"/>
      <c r="V73" s="50"/>
      <c r="W73" s="66"/>
      <c r="X73" s="67"/>
      <c r="Y73" s="67"/>
      <c r="Z73" s="67"/>
      <c r="AA73" s="60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</row>
    <row r="74" spans="1:79" s="53" customFormat="1" ht="16.899999999999999" customHeight="1" x14ac:dyDescent="0.15">
      <c r="A74" s="95" t="s">
        <v>60</v>
      </c>
      <c r="B74" s="44"/>
      <c r="C74" s="44"/>
      <c r="D74" s="44"/>
      <c r="E74" s="44"/>
      <c r="F74" s="44"/>
      <c r="G74" s="44"/>
      <c r="H74" s="44"/>
      <c r="I74" s="44"/>
      <c r="J74" s="45">
        <v>654</v>
      </c>
      <c r="K74" s="46">
        <v>2</v>
      </c>
      <c r="L74" s="46">
        <v>0</v>
      </c>
      <c r="M74" s="99" t="s">
        <v>90</v>
      </c>
      <c r="N74" s="45">
        <v>0</v>
      </c>
      <c r="O74" s="45"/>
      <c r="P74" s="48">
        <f>P77</f>
        <v>156000</v>
      </c>
      <c r="Q74" s="48"/>
      <c r="R74" s="48"/>
      <c r="S74" s="48"/>
      <c r="T74" s="50">
        <f>T77</f>
        <v>219</v>
      </c>
      <c r="U74" s="50">
        <f>U77</f>
        <v>221.10000000000002</v>
      </c>
      <c r="V74" s="50">
        <f>V77</f>
        <v>227.6</v>
      </c>
      <c r="W74" s="58"/>
      <c r="X74" s="59"/>
      <c r="Y74" s="59"/>
      <c r="Z74" s="59"/>
      <c r="AA74" s="60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</row>
    <row r="75" spans="1:79" s="25" customFormat="1" ht="19.5" customHeight="1" x14ac:dyDescent="0.2">
      <c r="A75" s="77" t="s">
        <v>107</v>
      </c>
      <c r="B75" s="78"/>
      <c r="C75" s="78"/>
      <c r="D75" s="78"/>
      <c r="E75" s="78"/>
      <c r="F75" s="78"/>
      <c r="G75" s="78"/>
      <c r="H75" s="78"/>
      <c r="I75" s="78"/>
      <c r="J75" s="63">
        <v>654</v>
      </c>
      <c r="K75" s="62">
        <v>2</v>
      </c>
      <c r="L75" s="62">
        <v>3</v>
      </c>
      <c r="M75" s="99" t="s">
        <v>90</v>
      </c>
      <c r="N75" s="63">
        <v>0</v>
      </c>
      <c r="O75" s="63"/>
      <c r="P75" s="64">
        <f>P77</f>
        <v>156000</v>
      </c>
      <c r="Q75" s="64"/>
      <c r="R75" s="64"/>
      <c r="S75" s="64"/>
      <c r="T75" s="50">
        <f>T77</f>
        <v>219</v>
      </c>
      <c r="U75" s="50">
        <f>U77</f>
        <v>221.10000000000002</v>
      </c>
      <c r="V75" s="50">
        <f>V77</f>
        <v>227.6</v>
      </c>
      <c r="W75" s="66"/>
      <c r="X75" s="67"/>
      <c r="Y75" s="67"/>
      <c r="Z75" s="67"/>
      <c r="AA75" s="60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</row>
    <row r="76" spans="1:79" s="25" customFormat="1" ht="36.75" customHeight="1" x14ac:dyDescent="0.2">
      <c r="A76" s="104" t="s">
        <v>8</v>
      </c>
      <c r="B76" s="78"/>
      <c r="C76" s="78"/>
      <c r="D76" s="78"/>
      <c r="E76" s="78"/>
      <c r="F76" s="78"/>
      <c r="G76" s="78"/>
      <c r="H76" s="78"/>
      <c r="I76" s="78"/>
      <c r="J76" s="63">
        <v>654</v>
      </c>
      <c r="K76" s="62">
        <v>2</v>
      </c>
      <c r="L76" s="62">
        <v>3</v>
      </c>
      <c r="M76" s="88" t="s">
        <v>76</v>
      </c>
      <c r="N76" s="63">
        <v>0</v>
      </c>
      <c r="O76" s="63"/>
      <c r="P76" s="64">
        <f>P77</f>
        <v>156000</v>
      </c>
      <c r="Q76" s="64"/>
      <c r="R76" s="64"/>
      <c r="S76" s="64"/>
      <c r="T76" s="50">
        <f>T77</f>
        <v>219</v>
      </c>
      <c r="U76" s="50">
        <f>U77</f>
        <v>221.10000000000002</v>
      </c>
      <c r="V76" s="50">
        <f>V77</f>
        <v>227.6</v>
      </c>
      <c r="W76" s="66"/>
      <c r="X76" s="67"/>
      <c r="Y76" s="67"/>
      <c r="Z76" s="67"/>
      <c r="AA76" s="60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</row>
    <row r="77" spans="1:79" s="25" customFormat="1" ht="102" customHeight="1" x14ac:dyDescent="0.2">
      <c r="A77" s="91" t="s">
        <v>9</v>
      </c>
      <c r="B77" s="78"/>
      <c r="C77" s="78"/>
      <c r="D77" s="78"/>
      <c r="E77" s="78"/>
      <c r="F77" s="78"/>
      <c r="G77" s="78"/>
      <c r="H77" s="78"/>
      <c r="I77" s="78"/>
      <c r="J77" s="63">
        <v>654</v>
      </c>
      <c r="K77" s="62">
        <v>2</v>
      </c>
      <c r="L77" s="62">
        <v>3</v>
      </c>
      <c r="M77" s="105" t="s">
        <v>80</v>
      </c>
      <c r="N77" s="63">
        <v>0</v>
      </c>
      <c r="O77" s="63"/>
      <c r="P77" s="64">
        <f>P79</f>
        <v>156000</v>
      </c>
      <c r="Q77" s="64"/>
      <c r="R77" s="64"/>
      <c r="S77" s="64"/>
      <c r="T77" s="50">
        <f>T78+T79+T81+T80</f>
        <v>219</v>
      </c>
      <c r="U77" s="50">
        <f>U78+U79+U81+U80</f>
        <v>221.10000000000002</v>
      </c>
      <c r="V77" s="50">
        <f>V78+V79+V81+V80</f>
        <v>227.6</v>
      </c>
      <c r="W77" s="66"/>
      <c r="X77" s="67"/>
      <c r="Y77" s="67"/>
      <c r="Z77" s="67"/>
      <c r="AA77" s="60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</row>
    <row r="78" spans="1:79" s="25" customFormat="1" ht="28.5" customHeight="1" x14ac:dyDescent="0.2">
      <c r="A78" s="77" t="s">
        <v>87</v>
      </c>
      <c r="B78" s="78"/>
      <c r="C78" s="78"/>
      <c r="D78" s="78"/>
      <c r="E78" s="78"/>
      <c r="F78" s="78"/>
      <c r="G78" s="78"/>
      <c r="H78" s="78"/>
      <c r="I78" s="78"/>
      <c r="J78" s="63">
        <v>654</v>
      </c>
      <c r="K78" s="62">
        <v>2</v>
      </c>
      <c r="L78" s="62">
        <v>3</v>
      </c>
      <c r="M78" s="105" t="s">
        <v>80</v>
      </c>
      <c r="N78" s="63">
        <v>121</v>
      </c>
      <c r="O78" s="63"/>
      <c r="P78" s="103"/>
      <c r="Q78" s="103"/>
      <c r="R78" s="103"/>
      <c r="S78" s="79"/>
      <c r="T78" s="50">
        <v>160</v>
      </c>
      <c r="U78" s="50">
        <v>170.8</v>
      </c>
      <c r="V78" s="50">
        <v>171</v>
      </c>
      <c r="W78" s="66"/>
      <c r="X78" s="67"/>
      <c r="Y78" s="67"/>
      <c r="Z78" s="67"/>
      <c r="AA78" s="60"/>
      <c r="AB78" s="60"/>
      <c r="AC78" s="60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</row>
    <row r="79" spans="1:79" s="25" customFormat="1" ht="42.75" customHeight="1" x14ac:dyDescent="0.2">
      <c r="A79" s="68" t="s">
        <v>88</v>
      </c>
      <c r="B79" s="78"/>
      <c r="C79" s="78"/>
      <c r="D79" s="78"/>
      <c r="E79" s="78"/>
      <c r="F79" s="78"/>
      <c r="G79" s="78"/>
      <c r="H79" s="78"/>
      <c r="I79" s="78"/>
      <c r="J79" s="45">
        <v>654</v>
      </c>
      <c r="K79" s="62">
        <v>2</v>
      </c>
      <c r="L79" s="62">
        <v>3</v>
      </c>
      <c r="M79" s="105" t="s">
        <v>80</v>
      </c>
      <c r="N79" s="63">
        <v>129</v>
      </c>
      <c r="O79" s="63"/>
      <c r="P79" s="64">
        <v>156000</v>
      </c>
      <c r="Q79" s="64"/>
      <c r="R79" s="64"/>
      <c r="S79" s="64"/>
      <c r="T79" s="50">
        <v>48.3</v>
      </c>
      <c r="U79" s="50">
        <v>50.3</v>
      </c>
      <c r="V79" s="50">
        <v>50.6</v>
      </c>
      <c r="W79" s="66"/>
      <c r="X79" s="76"/>
      <c r="Y79" s="76"/>
      <c r="Z79" s="76"/>
      <c r="AA79" s="60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</row>
    <row r="80" spans="1:79" s="25" customFormat="1" ht="27" customHeight="1" x14ac:dyDescent="0.2">
      <c r="A80" s="90" t="s">
        <v>51</v>
      </c>
      <c r="B80" s="78"/>
      <c r="C80" s="78"/>
      <c r="D80" s="78"/>
      <c r="E80" s="78"/>
      <c r="F80" s="78"/>
      <c r="G80" s="78"/>
      <c r="H80" s="78"/>
      <c r="I80" s="78"/>
      <c r="J80" s="45">
        <v>654</v>
      </c>
      <c r="K80" s="62">
        <v>2</v>
      </c>
      <c r="L80" s="62">
        <v>3</v>
      </c>
      <c r="M80" s="105" t="s">
        <v>137</v>
      </c>
      <c r="N80" s="63">
        <v>122</v>
      </c>
      <c r="O80" s="63"/>
      <c r="P80" s="64"/>
      <c r="Q80" s="64"/>
      <c r="R80" s="64"/>
      <c r="S80" s="64"/>
      <c r="T80" s="50">
        <v>8.6999999999999993</v>
      </c>
      <c r="U80" s="50">
        <v>0</v>
      </c>
      <c r="V80" s="50">
        <v>6</v>
      </c>
      <c r="W80" s="66"/>
      <c r="X80" s="76"/>
      <c r="Y80" s="76"/>
      <c r="Z80" s="76"/>
      <c r="AA80" s="60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</row>
    <row r="81" spans="1:79" s="25" customFormat="1" ht="28.9" customHeight="1" x14ac:dyDescent="0.2">
      <c r="A81" s="90" t="s">
        <v>48</v>
      </c>
      <c r="B81" s="78"/>
      <c r="C81" s="78"/>
      <c r="D81" s="78"/>
      <c r="E81" s="78"/>
      <c r="F81" s="78"/>
      <c r="G81" s="78"/>
      <c r="H81" s="78"/>
      <c r="I81" s="78"/>
      <c r="J81" s="45">
        <v>654</v>
      </c>
      <c r="K81" s="62">
        <v>2</v>
      </c>
      <c r="L81" s="62">
        <v>3</v>
      </c>
      <c r="M81" s="105" t="s">
        <v>136</v>
      </c>
      <c r="N81" s="218">
        <v>240</v>
      </c>
      <c r="O81" s="63"/>
      <c r="P81" s="103">
        <v>0</v>
      </c>
      <c r="Q81" s="103"/>
      <c r="R81" s="103"/>
      <c r="S81" s="79"/>
      <c r="T81" s="50">
        <v>2</v>
      </c>
      <c r="U81" s="50">
        <v>0</v>
      </c>
      <c r="V81" s="50">
        <v>0</v>
      </c>
      <c r="W81" s="66"/>
      <c r="X81" s="67"/>
      <c r="Y81" s="67"/>
      <c r="Z81" s="67"/>
      <c r="AA81" s="60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</row>
    <row r="82" spans="1:79" s="53" customFormat="1" ht="28.9" customHeight="1" x14ac:dyDescent="0.15">
      <c r="A82" s="98" t="s">
        <v>102</v>
      </c>
      <c r="B82" s="44"/>
      <c r="C82" s="44"/>
      <c r="D82" s="44"/>
      <c r="E82" s="44"/>
      <c r="F82" s="44"/>
      <c r="G82" s="44"/>
      <c r="H82" s="44"/>
      <c r="I82" s="44"/>
      <c r="J82" s="45">
        <v>654</v>
      </c>
      <c r="K82" s="46">
        <v>3</v>
      </c>
      <c r="L82" s="46">
        <v>0</v>
      </c>
      <c r="M82" s="99" t="s">
        <v>90</v>
      </c>
      <c r="N82" s="45">
        <v>0</v>
      </c>
      <c r="O82" s="45"/>
      <c r="P82" s="48" t="e">
        <f>P83+P90+P100</f>
        <v>#REF!</v>
      </c>
      <c r="Q82" s="48"/>
      <c r="R82" s="48"/>
      <c r="S82" s="49"/>
      <c r="T82" s="50">
        <f>T83+T90+T100</f>
        <v>502</v>
      </c>
      <c r="U82" s="50">
        <f>U83+U90+U100</f>
        <v>452</v>
      </c>
      <c r="V82" s="50">
        <f>V83+V90+V100</f>
        <v>492</v>
      </c>
      <c r="W82" s="58"/>
      <c r="X82" s="59"/>
      <c r="Y82" s="59"/>
      <c r="Z82" s="59"/>
      <c r="AA82" s="60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</row>
    <row r="83" spans="1:79" s="25" customFormat="1" ht="15.6" customHeight="1" x14ac:dyDescent="0.2">
      <c r="A83" s="77" t="s">
        <v>45</v>
      </c>
      <c r="B83" s="78"/>
      <c r="C83" s="78"/>
      <c r="D83" s="78"/>
      <c r="E83" s="78"/>
      <c r="F83" s="78"/>
      <c r="G83" s="78"/>
      <c r="H83" s="78"/>
      <c r="I83" s="78"/>
      <c r="J83" s="45">
        <v>654</v>
      </c>
      <c r="K83" s="62">
        <v>3</v>
      </c>
      <c r="L83" s="62">
        <v>4</v>
      </c>
      <c r="M83" s="47" t="s">
        <v>90</v>
      </c>
      <c r="N83" s="63">
        <v>0</v>
      </c>
      <c r="O83" s="63"/>
      <c r="P83" s="64">
        <f>P84</f>
        <v>16800</v>
      </c>
      <c r="Q83" s="64"/>
      <c r="R83" s="64"/>
      <c r="S83" s="79"/>
      <c r="T83" s="50">
        <f>T84+T87</f>
        <v>7</v>
      </c>
      <c r="U83" s="50">
        <f>U84+U87</f>
        <v>7</v>
      </c>
      <c r="V83" s="50">
        <f>V84+V87</f>
        <v>7</v>
      </c>
      <c r="W83" s="66"/>
      <c r="X83" s="67"/>
      <c r="Y83" s="67"/>
      <c r="Z83" s="67"/>
      <c r="AA83" s="60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</row>
    <row r="84" spans="1:79" s="25" customFormat="1" ht="39" customHeight="1" x14ac:dyDescent="0.2">
      <c r="A84" s="104" t="s">
        <v>8</v>
      </c>
      <c r="B84" s="78"/>
      <c r="C84" s="78"/>
      <c r="D84" s="78"/>
      <c r="E84" s="78"/>
      <c r="F84" s="78"/>
      <c r="G84" s="78"/>
      <c r="H84" s="78"/>
      <c r="I84" s="78"/>
      <c r="J84" s="45">
        <v>654</v>
      </c>
      <c r="K84" s="62">
        <v>3</v>
      </c>
      <c r="L84" s="62">
        <v>4</v>
      </c>
      <c r="M84" s="88" t="s">
        <v>76</v>
      </c>
      <c r="N84" s="63">
        <v>0</v>
      </c>
      <c r="O84" s="63"/>
      <c r="P84" s="64">
        <f>P86</f>
        <v>16800</v>
      </c>
      <c r="Q84" s="64"/>
      <c r="R84" s="64"/>
      <c r="S84" s="79"/>
      <c r="T84" s="50">
        <f>T86</f>
        <v>1.4</v>
      </c>
      <c r="U84" s="50">
        <f>U86</f>
        <v>1.4</v>
      </c>
      <c r="V84" s="50">
        <f>V86</f>
        <v>1.4</v>
      </c>
      <c r="W84" s="66"/>
      <c r="X84" s="67"/>
      <c r="Y84" s="67"/>
      <c r="Z84" s="67"/>
      <c r="AA84" s="60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</row>
    <row r="85" spans="1:79" s="25" customFormat="1" ht="104.25" customHeight="1" x14ac:dyDescent="0.2">
      <c r="A85" s="91" t="s">
        <v>10</v>
      </c>
      <c r="B85" s="78"/>
      <c r="C85" s="78"/>
      <c r="D85" s="78"/>
      <c r="E85" s="78"/>
      <c r="F85" s="78"/>
      <c r="G85" s="78"/>
      <c r="H85" s="78"/>
      <c r="I85" s="78"/>
      <c r="J85" s="45">
        <v>654</v>
      </c>
      <c r="K85" s="62">
        <v>3</v>
      </c>
      <c r="L85" s="62">
        <v>4</v>
      </c>
      <c r="M85" s="88" t="s">
        <v>162</v>
      </c>
      <c r="N85" s="63">
        <v>0</v>
      </c>
      <c r="O85" s="63"/>
      <c r="P85" s="64">
        <v>16800</v>
      </c>
      <c r="Q85" s="64"/>
      <c r="R85" s="64"/>
      <c r="S85" s="79"/>
      <c r="T85" s="50">
        <f>T86</f>
        <v>1.4</v>
      </c>
      <c r="U85" s="50">
        <f>U86</f>
        <v>1.4</v>
      </c>
      <c r="V85" s="50">
        <f>V86</f>
        <v>1.4</v>
      </c>
      <c r="W85" s="66"/>
      <c r="X85" s="67"/>
      <c r="Y85" s="67"/>
      <c r="Z85" s="67"/>
      <c r="AA85" s="60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</row>
    <row r="86" spans="1:79" s="25" customFormat="1" ht="27" customHeight="1" x14ac:dyDescent="0.2">
      <c r="A86" s="90" t="s">
        <v>68</v>
      </c>
      <c r="B86" s="78"/>
      <c r="C86" s="78"/>
      <c r="D86" s="78"/>
      <c r="E86" s="78"/>
      <c r="F86" s="78"/>
      <c r="G86" s="78"/>
      <c r="H86" s="78"/>
      <c r="I86" s="78"/>
      <c r="J86" s="45">
        <v>654</v>
      </c>
      <c r="K86" s="62">
        <v>3</v>
      </c>
      <c r="L86" s="62">
        <v>4</v>
      </c>
      <c r="M86" s="88" t="s">
        <v>163</v>
      </c>
      <c r="N86" s="218">
        <v>240</v>
      </c>
      <c r="O86" s="63"/>
      <c r="P86" s="64">
        <v>16800</v>
      </c>
      <c r="Q86" s="64"/>
      <c r="R86" s="64"/>
      <c r="S86" s="79"/>
      <c r="T86" s="50">
        <v>1.4</v>
      </c>
      <c r="U86" s="50">
        <v>1.4</v>
      </c>
      <c r="V86" s="50">
        <v>1.4</v>
      </c>
      <c r="W86" s="66"/>
      <c r="X86" s="67"/>
      <c r="Y86" s="67"/>
      <c r="Z86" s="67"/>
      <c r="AA86" s="60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</row>
    <row r="87" spans="1:79" s="25" customFormat="1" ht="105" customHeight="1" x14ac:dyDescent="0.2">
      <c r="A87" s="91" t="s">
        <v>11</v>
      </c>
      <c r="B87" s="78"/>
      <c r="C87" s="78"/>
      <c r="D87" s="78"/>
      <c r="E87" s="78"/>
      <c r="F87" s="78"/>
      <c r="G87" s="78"/>
      <c r="H87" s="78"/>
      <c r="I87" s="78"/>
      <c r="J87" s="45">
        <v>654</v>
      </c>
      <c r="K87" s="62">
        <v>3</v>
      </c>
      <c r="L87" s="62">
        <v>4</v>
      </c>
      <c r="M87" s="106" t="s">
        <v>122</v>
      </c>
      <c r="N87" s="63"/>
      <c r="O87" s="63"/>
      <c r="P87" s="64"/>
      <c r="Q87" s="64"/>
      <c r="R87" s="64"/>
      <c r="S87" s="79"/>
      <c r="T87" s="50">
        <f t="shared" ref="T87:V88" si="3">T88</f>
        <v>5.6</v>
      </c>
      <c r="U87" s="50">
        <f t="shared" si="3"/>
        <v>5.6</v>
      </c>
      <c r="V87" s="50">
        <f t="shared" si="3"/>
        <v>5.6</v>
      </c>
      <c r="W87" s="66"/>
      <c r="X87" s="67"/>
      <c r="Y87" s="67"/>
      <c r="Z87" s="67"/>
      <c r="AA87" s="60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</row>
    <row r="88" spans="1:79" s="25" customFormat="1" ht="30" customHeight="1" x14ac:dyDescent="0.2">
      <c r="A88" s="90" t="s">
        <v>68</v>
      </c>
      <c r="B88" s="78"/>
      <c r="C88" s="78"/>
      <c r="D88" s="78"/>
      <c r="E88" s="78"/>
      <c r="F88" s="78"/>
      <c r="G88" s="78"/>
      <c r="H88" s="78"/>
      <c r="I88" s="78"/>
      <c r="J88" s="45">
        <v>654</v>
      </c>
      <c r="K88" s="62">
        <v>3</v>
      </c>
      <c r="L88" s="62">
        <v>4</v>
      </c>
      <c r="M88" s="106" t="s">
        <v>122</v>
      </c>
      <c r="N88" s="63">
        <v>200</v>
      </c>
      <c r="O88" s="63"/>
      <c r="P88" s="64"/>
      <c r="Q88" s="64"/>
      <c r="R88" s="64"/>
      <c r="S88" s="79"/>
      <c r="T88" s="50">
        <f t="shared" si="3"/>
        <v>5.6</v>
      </c>
      <c r="U88" s="50">
        <f t="shared" si="3"/>
        <v>5.6</v>
      </c>
      <c r="V88" s="50">
        <f t="shared" si="3"/>
        <v>5.6</v>
      </c>
      <c r="W88" s="66"/>
      <c r="X88" s="67"/>
      <c r="Y88" s="67"/>
      <c r="Z88" s="67"/>
      <c r="AA88" s="60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</row>
    <row r="89" spans="1:79" s="25" customFormat="1" ht="109.5" customHeight="1" x14ac:dyDescent="0.2">
      <c r="A89" s="91" t="s">
        <v>11</v>
      </c>
      <c r="B89" s="78"/>
      <c r="C89" s="78"/>
      <c r="D89" s="78"/>
      <c r="E89" s="78"/>
      <c r="F89" s="78"/>
      <c r="G89" s="78"/>
      <c r="H89" s="78"/>
      <c r="I89" s="78"/>
      <c r="J89" s="45">
        <v>654</v>
      </c>
      <c r="K89" s="62">
        <v>3</v>
      </c>
      <c r="L89" s="62">
        <v>4</v>
      </c>
      <c r="M89" s="106" t="s">
        <v>122</v>
      </c>
      <c r="N89" s="218">
        <v>240</v>
      </c>
      <c r="O89" s="63"/>
      <c r="P89" s="64"/>
      <c r="Q89" s="64"/>
      <c r="R89" s="64"/>
      <c r="S89" s="79"/>
      <c r="T89" s="50">
        <v>5.6</v>
      </c>
      <c r="U89" s="50">
        <v>5.6</v>
      </c>
      <c r="V89" s="50">
        <v>5.6</v>
      </c>
      <c r="W89" s="66"/>
      <c r="X89" s="67"/>
      <c r="Y89" s="67"/>
      <c r="Z89" s="67"/>
      <c r="AA89" s="60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</row>
    <row r="90" spans="1:79" s="53" customFormat="1" ht="42" customHeight="1" x14ac:dyDescent="0.15">
      <c r="A90" s="107" t="s">
        <v>49</v>
      </c>
      <c r="B90" s="107"/>
      <c r="C90" s="359"/>
      <c r="D90" s="359"/>
      <c r="E90" s="359"/>
      <c r="F90" s="359"/>
      <c r="G90" s="359"/>
      <c r="H90" s="359"/>
      <c r="I90" s="359"/>
      <c r="J90" s="45">
        <v>654</v>
      </c>
      <c r="K90" s="108">
        <v>3</v>
      </c>
      <c r="L90" s="108">
        <v>9</v>
      </c>
      <c r="M90" s="99" t="s">
        <v>90</v>
      </c>
      <c r="N90" s="109">
        <v>0</v>
      </c>
      <c r="O90" s="45"/>
      <c r="P90" s="48" t="e">
        <f>P91+#REF!</f>
        <v>#REF!</v>
      </c>
      <c r="Q90" s="48"/>
      <c r="R90" s="48"/>
      <c r="S90" s="49"/>
      <c r="T90" s="50">
        <f>T94+T97</f>
        <v>460</v>
      </c>
      <c r="U90" s="50">
        <f>U94+U97</f>
        <v>410</v>
      </c>
      <c r="V90" s="50">
        <f>V94+V97</f>
        <v>450</v>
      </c>
      <c r="W90" s="58"/>
      <c r="X90" s="59"/>
      <c r="Y90" s="59"/>
      <c r="Z90" s="59"/>
      <c r="AA90" s="60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</row>
    <row r="91" spans="1:79" s="25" customFormat="1" ht="53.45" hidden="1" customHeight="1" x14ac:dyDescent="0.2">
      <c r="A91" s="104" t="s">
        <v>81</v>
      </c>
      <c r="B91" s="110"/>
      <c r="C91" s="360"/>
      <c r="D91" s="360"/>
      <c r="E91" s="360"/>
      <c r="F91" s="360"/>
      <c r="G91" s="360"/>
      <c r="H91" s="360"/>
      <c r="I91" s="360"/>
      <c r="J91" s="45">
        <v>654</v>
      </c>
      <c r="K91" s="111">
        <v>3</v>
      </c>
      <c r="L91" s="111">
        <v>9</v>
      </c>
      <c r="M91" s="112" t="s">
        <v>83</v>
      </c>
      <c r="N91" s="113">
        <v>0</v>
      </c>
      <c r="O91" s="63"/>
      <c r="P91" s="64">
        <f>P93</f>
        <v>60000</v>
      </c>
      <c r="Q91" s="64"/>
      <c r="R91" s="64"/>
      <c r="S91" s="79"/>
      <c r="T91" s="50">
        <f>T93</f>
        <v>0</v>
      </c>
      <c r="U91" s="50">
        <f>U93</f>
        <v>0</v>
      </c>
      <c r="V91" s="50">
        <f>V93</f>
        <v>0</v>
      </c>
      <c r="W91" s="66"/>
      <c r="X91" s="67"/>
      <c r="Y91" s="67"/>
      <c r="Z91" s="67"/>
      <c r="AA91" s="60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</row>
    <row r="92" spans="1:79" s="25" customFormat="1" ht="53.45" hidden="1" customHeight="1" x14ac:dyDescent="0.2">
      <c r="A92" s="68" t="s">
        <v>66</v>
      </c>
      <c r="B92" s="110"/>
      <c r="C92" s="360"/>
      <c r="D92" s="360"/>
      <c r="E92" s="360"/>
      <c r="F92" s="360"/>
      <c r="G92" s="360"/>
      <c r="H92" s="360"/>
      <c r="I92" s="360"/>
      <c r="J92" s="45">
        <v>654</v>
      </c>
      <c r="K92" s="111">
        <v>3</v>
      </c>
      <c r="L92" s="111">
        <v>9</v>
      </c>
      <c r="M92" s="71" t="s">
        <v>82</v>
      </c>
      <c r="N92" s="113">
        <v>0</v>
      </c>
      <c r="O92" s="63"/>
      <c r="P92" s="64">
        <f>P93</f>
        <v>60000</v>
      </c>
      <c r="Q92" s="64"/>
      <c r="R92" s="64"/>
      <c r="S92" s="79"/>
      <c r="T92" s="50">
        <f>T93</f>
        <v>0</v>
      </c>
      <c r="U92" s="50">
        <f>U93</f>
        <v>0</v>
      </c>
      <c r="V92" s="50">
        <f>V93</f>
        <v>0</v>
      </c>
      <c r="W92" s="66"/>
      <c r="X92" s="67"/>
      <c r="Y92" s="67"/>
      <c r="Z92" s="67"/>
      <c r="AA92" s="60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</row>
    <row r="93" spans="1:79" s="25" customFormat="1" ht="53.45" hidden="1" customHeight="1" x14ac:dyDescent="0.2">
      <c r="A93" s="78" t="s">
        <v>68</v>
      </c>
      <c r="B93" s="110"/>
      <c r="C93" s="114"/>
      <c r="D93" s="114"/>
      <c r="E93" s="114"/>
      <c r="F93" s="114"/>
      <c r="G93" s="114"/>
      <c r="H93" s="114"/>
      <c r="I93" s="114"/>
      <c r="J93" s="45">
        <v>654</v>
      </c>
      <c r="K93" s="111">
        <v>3</v>
      </c>
      <c r="L93" s="111">
        <v>9</v>
      </c>
      <c r="M93" s="71" t="s">
        <v>82</v>
      </c>
      <c r="N93" s="113">
        <v>244</v>
      </c>
      <c r="O93" s="63"/>
      <c r="P93" s="64">
        <v>60000</v>
      </c>
      <c r="Q93" s="64"/>
      <c r="R93" s="64"/>
      <c r="S93" s="79"/>
      <c r="T93" s="50">
        <v>0</v>
      </c>
      <c r="U93" s="50">
        <v>0</v>
      </c>
      <c r="V93" s="50">
        <v>0</v>
      </c>
      <c r="W93" s="66"/>
      <c r="X93" s="67"/>
      <c r="Y93" s="67"/>
      <c r="Z93" s="67"/>
      <c r="AA93" s="60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</row>
    <row r="94" spans="1:79" s="25" customFormat="1" ht="34.5" customHeight="1" x14ac:dyDescent="0.2">
      <c r="A94" s="100" t="s">
        <v>12</v>
      </c>
      <c r="B94" s="110"/>
      <c r="C94" s="360"/>
      <c r="D94" s="360"/>
      <c r="E94" s="360"/>
      <c r="F94" s="360"/>
      <c r="G94" s="360"/>
      <c r="H94" s="360"/>
      <c r="I94" s="360"/>
      <c r="J94" s="45">
        <v>654</v>
      </c>
      <c r="K94" s="111">
        <v>3</v>
      </c>
      <c r="L94" s="111">
        <v>9</v>
      </c>
      <c r="M94" s="115" t="s">
        <v>142</v>
      </c>
      <c r="N94" s="113">
        <v>0</v>
      </c>
      <c r="O94" s="63"/>
      <c r="P94" s="64">
        <v>20000</v>
      </c>
      <c r="Q94" s="64"/>
      <c r="R94" s="64"/>
      <c r="S94" s="79"/>
      <c r="T94" s="50">
        <f t="shared" ref="T94:V95" si="4">T95</f>
        <v>400</v>
      </c>
      <c r="U94" s="50">
        <f t="shared" si="4"/>
        <v>350</v>
      </c>
      <c r="V94" s="50">
        <f t="shared" si="4"/>
        <v>450</v>
      </c>
      <c r="W94" s="66"/>
      <c r="X94" s="67"/>
      <c r="Y94" s="67"/>
      <c r="Z94" s="67"/>
      <c r="AA94" s="60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</row>
    <row r="95" spans="1:79" s="25" customFormat="1" ht="63.75" customHeight="1" x14ac:dyDescent="0.2">
      <c r="A95" s="91" t="s">
        <v>17</v>
      </c>
      <c r="B95" s="110"/>
      <c r="C95" s="114"/>
      <c r="D95" s="114"/>
      <c r="E95" s="114"/>
      <c r="F95" s="114"/>
      <c r="G95" s="114"/>
      <c r="H95" s="114"/>
      <c r="I95" s="114"/>
      <c r="J95" s="45">
        <v>654</v>
      </c>
      <c r="K95" s="111">
        <v>3</v>
      </c>
      <c r="L95" s="111">
        <v>9</v>
      </c>
      <c r="M95" s="116" t="s">
        <v>152</v>
      </c>
      <c r="N95" s="113">
        <v>0</v>
      </c>
      <c r="O95" s="63"/>
      <c r="P95" s="64"/>
      <c r="Q95" s="64"/>
      <c r="R95" s="64"/>
      <c r="S95" s="79"/>
      <c r="T95" s="50">
        <f t="shared" si="4"/>
        <v>400</v>
      </c>
      <c r="U95" s="50">
        <f t="shared" si="4"/>
        <v>350</v>
      </c>
      <c r="V95" s="50">
        <f t="shared" si="4"/>
        <v>450</v>
      </c>
      <c r="W95" s="66"/>
      <c r="X95" s="67"/>
      <c r="Y95" s="67"/>
      <c r="Z95" s="67"/>
      <c r="AA95" s="60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</row>
    <row r="96" spans="1:79" s="25" customFormat="1" ht="26.25" customHeight="1" x14ac:dyDescent="0.2">
      <c r="A96" s="90" t="s">
        <v>48</v>
      </c>
      <c r="B96" s="110"/>
      <c r="C96" s="114"/>
      <c r="D96" s="114"/>
      <c r="E96" s="114"/>
      <c r="F96" s="114"/>
      <c r="G96" s="114"/>
      <c r="H96" s="114"/>
      <c r="I96" s="114"/>
      <c r="J96" s="45">
        <v>654</v>
      </c>
      <c r="K96" s="111">
        <v>3</v>
      </c>
      <c r="L96" s="111">
        <v>9</v>
      </c>
      <c r="M96" s="116" t="s">
        <v>152</v>
      </c>
      <c r="N96" s="220">
        <v>240</v>
      </c>
      <c r="O96" s="63"/>
      <c r="P96" s="64">
        <v>20000</v>
      </c>
      <c r="Q96" s="64"/>
      <c r="R96" s="64"/>
      <c r="S96" s="79"/>
      <c r="T96" s="50">
        <v>400</v>
      </c>
      <c r="U96" s="50">
        <v>350</v>
      </c>
      <c r="V96" s="50">
        <v>450</v>
      </c>
      <c r="W96" s="66"/>
      <c r="X96" s="67"/>
      <c r="Y96" s="67"/>
      <c r="Z96" s="67"/>
      <c r="AA96" s="60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</row>
    <row r="97" spans="1:79" s="25" customFormat="1" ht="47.25" customHeight="1" x14ac:dyDescent="0.2">
      <c r="A97" s="100" t="s">
        <v>126</v>
      </c>
      <c r="B97" s="110"/>
      <c r="C97" s="114"/>
      <c r="D97" s="114"/>
      <c r="E97" s="114"/>
      <c r="F97" s="114"/>
      <c r="G97" s="114"/>
      <c r="H97" s="114"/>
      <c r="I97" s="114"/>
      <c r="J97" s="45">
        <v>654</v>
      </c>
      <c r="K97" s="111">
        <v>3</v>
      </c>
      <c r="L97" s="111">
        <v>9</v>
      </c>
      <c r="M97" s="116" t="s">
        <v>135</v>
      </c>
      <c r="N97" s="113">
        <v>0</v>
      </c>
      <c r="O97" s="63"/>
      <c r="P97" s="64">
        <v>20000</v>
      </c>
      <c r="Q97" s="64"/>
      <c r="R97" s="64"/>
      <c r="S97" s="79"/>
      <c r="T97" s="50">
        <f t="shared" ref="T97:V98" si="5">T98</f>
        <v>60</v>
      </c>
      <c r="U97" s="50">
        <f t="shared" si="5"/>
        <v>60</v>
      </c>
      <c r="V97" s="50">
        <f t="shared" si="5"/>
        <v>0</v>
      </c>
      <c r="W97" s="66"/>
      <c r="X97" s="67"/>
      <c r="Y97" s="67"/>
      <c r="Z97" s="67"/>
      <c r="AA97" s="60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</row>
    <row r="98" spans="1:79" s="25" customFormat="1" ht="57.75" customHeight="1" x14ac:dyDescent="0.2">
      <c r="A98" s="77" t="s">
        <v>127</v>
      </c>
      <c r="B98" s="110"/>
      <c r="C98" s="114"/>
      <c r="D98" s="114"/>
      <c r="E98" s="114"/>
      <c r="F98" s="114"/>
      <c r="G98" s="114"/>
      <c r="H98" s="114"/>
      <c r="I98" s="114"/>
      <c r="J98" s="45">
        <v>654</v>
      </c>
      <c r="K98" s="111">
        <v>3</v>
      </c>
      <c r="L98" s="111">
        <v>9</v>
      </c>
      <c r="M98" s="116" t="s">
        <v>134</v>
      </c>
      <c r="N98" s="113">
        <v>200</v>
      </c>
      <c r="O98" s="63"/>
      <c r="P98" s="64"/>
      <c r="Q98" s="64"/>
      <c r="R98" s="64"/>
      <c r="S98" s="79"/>
      <c r="T98" s="50">
        <f t="shared" si="5"/>
        <v>60</v>
      </c>
      <c r="U98" s="50">
        <f t="shared" si="5"/>
        <v>60</v>
      </c>
      <c r="V98" s="50">
        <f t="shared" si="5"/>
        <v>0</v>
      </c>
      <c r="W98" s="66"/>
      <c r="X98" s="67"/>
      <c r="Y98" s="67"/>
      <c r="Z98" s="67"/>
      <c r="AA98" s="60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</row>
    <row r="99" spans="1:79" s="25" customFormat="1" ht="36.6" customHeight="1" x14ac:dyDescent="0.2">
      <c r="A99" s="90" t="s">
        <v>68</v>
      </c>
      <c r="B99" s="110"/>
      <c r="C99" s="114"/>
      <c r="D99" s="114"/>
      <c r="E99" s="114"/>
      <c r="F99" s="114"/>
      <c r="G99" s="114"/>
      <c r="H99" s="114"/>
      <c r="I99" s="114"/>
      <c r="J99" s="45">
        <v>654</v>
      </c>
      <c r="K99" s="111">
        <v>3</v>
      </c>
      <c r="L99" s="111">
        <v>9</v>
      </c>
      <c r="M99" s="116" t="s">
        <v>134</v>
      </c>
      <c r="N99" s="220">
        <v>240</v>
      </c>
      <c r="O99" s="63"/>
      <c r="P99" s="64">
        <v>20000</v>
      </c>
      <c r="Q99" s="64"/>
      <c r="R99" s="64"/>
      <c r="S99" s="79"/>
      <c r="T99" s="50">
        <v>60</v>
      </c>
      <c r="U99" s="50">
        <v>60</v>
      </c>
      <c r="V99" s="50">
        <v>0</v>
      </c>
      <c r="W99" s="221"/>
      <c r="X99" s="67"/>
      <c r="Y99" s="67"/>
      <c r="Z99" s="67"/>
      <c r="AA99" s="60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</row>
    <row r="100" spans="1:79" s="25" customFormat="1" ht="30.75" customHeight="1" x14ac:dyDescent="0.2">
      <c r="A100" s="117" t="s">
        <v>52</v>
      </c>
      <c r="B100" s="78"/>
      <c r="C100" s="78"/>
      <c r="D100" s="78"/>
      <c r="E100" s="78"/>
      <c r="F100" s="78"/>
      <c r="G100" s="78"/>
      <c r="H100" s="78"/>
      <c r="I100" s="78"/>
      <c r="J100" s="45">
        <v>654</v>
      </c>
      <c r="K100" s="62">
        <v>3</v>
      </c>
      <c r="L100" s="62">
        <v>14</v>
      </c>
      <c r="M100" s="47" t="s">
        <v>90</v>
      </c>
      <c r="N100" s="113">
        <v>0</v>
      </c>
      <c r="O100" s="63"/>
      <c r="P100" s="64">
        <f>P101</f>
        <v>5760</v>
      </c>
      <c r="Q100" s="64"/>
      <c r="R100" s="64"/>
      <c r="S100" s="79"/>
      <c r="T100" s="50">
        <f>T101+T107</f>
        <v>35</v>
      </c>
      <c r="U100" s="50">
        <f>U101+U107</f>
        <v>35</v>
      </c>
      <c r="V100" s="50">
        <f>V101+V107</f>
        <v>35</v>
      </c>
      <c r="W100" s="66"/>
      <c r="X100" s="67"/>
      <c r="Y100" s="67"/>
      <c r="Z100" s="67"/>
      <c r="AA100" s="60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</row>
    <row r="101" spans="1:79" s="25" customFormat="1" ht="34.5" customHeight="1" x14ac:dyDescent="0.2">
      <c r="A101" s="54" t="s">
        <v>124</v>
      </c>
      <c r="B101" s="78"/>
      <c r="C101" s="78"/>
      <c r="D101" s="78"/>
      <c r="E101" s="78"/>
      <c r="F101" s="78"/>
      <c r="G101" s="78"/>
      <c r="H101" s="78"/>
      <c r="I101" s="78"/>
      <c r="J101" s="45">
        <v>654</v>
      </c>
      <c r="K101" s="111">
        <v>3</v>
      </c>
      <c r="L101" s="111">
        <v>14</v>
      </c>
      <c r="M101" s="118" t="s">
        <v>19</v>
      </c>
      <c r="N101" s="113">
        <v>0</v>
      </c>
      <c r="O101" s="63"/>
      <c r="P101" s="64">
        <v>5760</v>
      </c>
      <c r="Q101" s="64"/>
      <c r="R101" s="64"/>
      <c r="S101" s="79"/>
      <c r="T101" s="50">
        <f>T103+T105</f>
        <v>30</v>
      </c>
      <c r="U101" s="50">
        <f>U103+U105</f>
        <v>30</v>
      </c>
      <c r="V101" s="50">
        <f>V103+V105</f>
        <v>30</v>
      </c>
      <c r="W101" s="66"/>
      <c r="X101" s="67"/>
      <c r="Y101" s="67"/>
      <c r="Z101" s="67"/>
      <c r="AA101" s="60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</row>
    <row r="102" spans="1:79" s="25" customFormat="1" ht="108" customHeight="1" x14ac:dyDescent="0.2">
      <c r="A102" s="240" t="s">
        <v>171</v>
      </c>
      <c r="B102" s="78"/>
      <c r="C102" s="78"/>
      <c r="D102" s="78"/>
      <c r="E102" s="78"/>
      <c r="F102" s="78"/>
      <c r="G102" s="78"/>
      <c r="H102" s="78"/>
      <c r="I102" s="78"/>
      <c r="J102" s="45">
        <v>654</v>
      </c>
      <c r="K102" s="111">
        <v>3</v>
      </c>
      <c r="L102" s="111">
        <v>14</v>
      </c>
      <c r="M102" s="118" t="s">
        <v>20</v>
      </c>
      <c r="N102" s="113">
        <v>0</v>
      </c>
      <c r="O102" s="63"/>
      <c r="P102" s="64">
        <v>4032</v>
      </c>
      <c r="Q102" s="64"/>
      <c r="R102" s="64"/>
      <c r="S102" s="79"/>
      <c r="T102" s="50">
        <f>T103</f>
        <v>15</v>
      </c>
      <c r="U102" s="50">
        <f>U103</f>
        <v>15</v>
      </c>
      <c r="V102" s="50">
        <f>V103</f>
        <v>15</v>
      </c>
      <c r="W102" s="66"/>
      <c r="X102" s="67"/>
      <c r="Y102" s="67"/>
      <c r="Z102" s="67"/>
      <c r="AA102" s="60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</row>
    <row r="103" spans="1:79" s="25" customFormat="1" ht="30.75" customHeight="1" x14ac:dyDescent="0.2">
      <c r="A103" s="90" t="s">
        <v>68</v>
      </c>
      <c r="B103" s="78"/>
      <c r="C103" s="78"/>
      <c r="D103" s="78"/>
      <c r="E103" s="78"/>
      <c r="F103" s="78"/>
      <c r="G103" s="78"/>
      <c r="H103" s="78"/>
      <c r="I103" s="78"/>
      <c r="J103" s="45">
        <v>654</v>
      </c>
      <c r="K103" s="111">
        <v>3</v>
      </c>
      <c r="L103" s="111">
        <v>14</v>
      </c>
      <c r="M103" s="118" t="s">
        <v>20</v>
      </c>
      <c r="N103" s="220">
        <v>240</v>
      </c>
      <c r="O103" s="63"/>
      <c r="P103" s="64">
        <v>4032</v>
      </c>
      <c r="Q103" s="64"/>
      <c r="R103" s="64"/>
      <c r="S103" s="79"/>
      <c r="T103" s="50">
        <v>15</v>
      </c>
      <c r="U103" s="50">
        <v>15</v>
      </c>
      <c r="V103" s="50">
        <v>15</v>
      </c>
      <c r="W103" s="221"/>
      <c r="X103" s="67"/>
      <c r="Y103" s="67"/>
      <c r="Z103" s="67"/>
      <c r="AA103" s="60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</row>
    <row r="104" spans="1:79" s="25" customFormat="1" ht="45" hidden="1" customHeight="1" x14ac:dyDescent="0.2">
      <c r="A104" s="90"/>
      <c r="B104" s="78"/>
      <c r="C104" s="78"/>
      <c r="D104" s="78"/>
      <c r="E104" s="78"/>
      <c r="F104" s="78"/>
      <c r="G104" s="78"/>
      <c r="H104" s="78"/>
      <c r="I104" s="78"/>
      <c r="J104" s="45"/>
      <c r="K104" s="111"/>
      <c r="L104" s="111"/>
      <c r="M104" s="118"/>
      <c r="N104" s="113"/>
      <c r="O104" s="63"/>
      <c r="P104" s="64"/>
      <c r="Q104" s="64"/>
      <c r="R104" s="64"/>
      <c r="S104" s="79"/>
      <c r="T104" s="50"/>
      <c r="U104" s="50"/>
      <c r="V104" s="50"/>
      <c r="W104" s="66"/>
      <c r="X104" s="67"/>
      <c r="Y104" s="67"/>
      <c r="Z104" s="67"/>
      <c r="AA104" s="60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</row>
    <row r="105" spans="1:79" s="25" customFormat="1" ht="103.5" customHeight="1" x14ac:dyDescent="0.2">
      <c r="A105" s="91" t="s">
        <v>18</v>
      </c>
      <c r="B105" s="78"/>
      <c r="C105" s="78"/>
      <c r="D105" s="78"/>
      <c r="E105" s="78"/>
      <c r="F105" s="78"/>
      <c r="G105" s="78"/>
      <c r="H105" s="78"/>
      <c r="I105" s="78"/>
      <c r="J105" s="45">
        <v>654</v>
      </c>
      <c r="K105" s="111">
        <v>3</v>
      </c>
      <c r="L105" s="111">
        <v>14</v>
      </c>
      <c r="M105" s="118" t="s">
        <v>23</v>
      </c>
      <c r="N105" s="113">
        <v>200</v>
      </c>
      <c r="O105" s="63"/>
      <c r="P105" s="64">
        <v>1728</v>
      </c>
      <c r="Q105" s="64"/>
      <c r="R105" s="64"/>
      <c r="S105" s="79"/>
      <c r="T105" s="50">
        <f>T106</f>
        <v>15</v>
      </c>
      <c r="U105" s="50">
        <f>U106</f>
        <v>15</v>
      </c>
      <c r="V105" s="50">
        <f>V106</f>
        <v>15</v>
      </c>
      <c r="W105" s="66"/>
      <c r="X105" s="67"/>
      <c r="Y105" s="67"/>
      <c r="Z105" s="67"/>
      <c r="AA105" s="60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</row>
    <row r="106" spans="1:79" s="25" customFormat="1" ht="31.5" customHeight="1" x14ac:dyDescent="0.2">
      <c r="A106" s="90" t="s">
        <v>68</v>
      </c>
      <c r="B106" s="78"/>
      <c r="C106" s="78"/>
      <c r="D106" s="78"/>
      <c r="E106" s="78"/>
      <c r="F106" s="78"/>
      <c r="G106" s="78"/>
      <c r="H106" s="78"/>
      <c r="I106" s="78"/>
      <c r="J106" s="45">
        <v>654</v>
      </c>
      <c r="K106" s="111">
        <v>3</v>
      </c>
      <c r="L106" s="111">
        <v>14</v>
      </c>
      <c r="M106" s="118" t="s">
        <v>23</v>
      </c>
      <c r="N106" s="220">
        <v>240</v>
      </c>
      <c r="O106" s="63"/>
      <c r="P106" s="64">
        <v>1728</v>
      </c>
      <c r="Q106" s="64"/>
      <c r="R106" s="64"/>
      <c r="S106" s="79"/>
      <c r="T106" s="50">
        <v>15</v>
      </c>
      <c r="U106" s="50">
        <v>15</v>
      </c>
      <c r="V106" s="50">
        <v>15</v>
      </c>
      <c r="W106" s="66"/>
      <c r="X106" s="67"/>
      <c r="Y106" s="67"/>
      <c r="Z106" s="67"/>
      <c r="AA106" s="60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</row>
    <row r="107" spans="1:79" s="25" customFormat="1" ht="39.75" customHeight="1" x14ac:dyDescent="0.2">
      <c r="A107" s="97" t="s">
        <v>16</v>
      </c>
      <c r="B107" s="78"/>
      <c r="C107" s="78"/>
      <c r="D107" s="78"/>
      <c r="E107" s="78"/>
      <c r="F107" s="78"/>
      <c r="G107" s="78"/>
      <c r="H107" s="78"/>
      <c r="I107" s="78"/>
      <c r="J107" s="45">
        <v>654</v>
      </c>
      <c r="K107" s="111">
        <v>3</v>
      </c>
      <c r="L107" s="111">
        <v>14</v>
      </c>
      <c r="M107" s="115" t="s">
        <v>13</v>
      </c>
      <c r="N107" s="63">
        <v>0</v>
      </c>
      <c r="O107" s="63"/>
      <c r="P107" s="64"/>
      <c r="Q107" s="64"/>
      <c r="R107" s="64"/>
      <c r="S107" s="79"/>
      <c r="T107" s="50">
        <f>T110</f>
        <v>5</v>
      </c>
      <c r="U107" s="50">
        <f>U110</f>
        <v>5</v>
      </c>
      <c r="V107" s="50">
        <f>V110</f>
        <v>5</v>
      </c>
      <c r="W107" s="66"/>
      <c r="X107" s="67"/>
      <c r="Y107" s="67"/>
      <c r="Z107" s="67"/>
      <c r="AA107" s="60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</row>
    <row r="108" spans="1:79" s="25" customFormat="1" ht="35.25" customHeight="1" x14ac:dyDescent="0.2">
      <c r="A108" s="91" t="s">
        <v>15</v>
      </c>
      <c r="B108" s="78"/>
      <c r="C108" s="78"/>
      <c r="D108" s="78"/>
      <c r="E108" s="78"/>
      <c r="F108" s="78"/>
      <c r="G108" s="78"/>
      <c r="H108" s="78"/>
      <c r="I108" s="78"/>
      <c r="J108" s="45">
        <v>654</v>
      </c>
      <c r="K108" s="111">
        <v>3</v>
      </c>
      <c r="L108" s="111">
        <v>14</v>
      </c>
      <c r="M108" s="119" t="s">
        <v>153</v>
      </c>
      <c r="N108" s="63">
        <v>0</v>
      </c>
      <c r="O108" s="63"/>
      <c r="P108" s="64"/>
      <c r="Q108" s="64"/>
      <c r="R108" s="64"/>
      <c r="S108" s="79"/>
      <c r="T108" s="50">
        <f t="shared" ref="T108:V109" si="6">T109</f>
        <v>5</v>
      </c>
      <c r="U108" s="50">
        <f t="shared" si="6"/>
        <v>5</v>
      </c>
      <c r="V108" s="50">
        <f t="shared" si="6"/>
        <v>5</v>
      </c>
      <c r="W108" s="66"/>
      <c r="X108" s="67"/>
      <c r="Y108" s="67"/>
      <c r="Z108" s="67"/>
      <c r="AA108" s="60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</row>
    <row r="109" spans="1:79" s="25" customFormat="1" ht="33" customHeight="1" x14ac:dyDescent="0.2">
      <c r="A109" s="120" t="s">
        <v>119</v>
      </c>
      <c r="B109" s="78"/>
      <c r="C109" s="78"/>
      <c r="D109" s="78"/>
      <c r="E109" s="78"/>
      <c r="F109" s="78"/>
      <c r="G109" s="78"/>
      <c r="H109" s="78"/>
      <c r="I109" s="78"/>
      <c r="J109" s="45">
        <v>654</v>
      </c>
      <c r="K109" s="111">
        <v>3</v>
      </c>
      <c r="L109" s="111">
        <v>14</v>
      </c>
      <c r="M109" s="119" t="s">
        <v>153</v>
      </c>
      <c r="N109" s="63">
        <v>200</v>
      </c>
      <c r="O109" s="63"/>
      <c r="P109" s="64"/>
      <c r="Q109" s="64"/>
      <c r="R109" s="64"/>
      <c r="S109" s="79"/>
      <c r="T109" s="50">
        <f t="shared" si="6"/>
        <v>5</v>
      </c>
      <c r="U109" s="50">
        <f t="shared" si="6"/>
        <v>5</v>
      </c>
      <c r="V109" s="50">
        <f t="shared" si="6"/>
        <v>5</v>
      </c>
      <c r="W109" s="66"/>
      <c r="X109" s="67"/>
      <c r="Y109" s="67"/>
      <c r="Z109" s="67"/>
      <c r="AA109" s="60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</row>
    <row r="110" spans="1:79" s="25" customFormat="1" ht="42.75" customHeight="1" x14ac:dyDescent="0.2">
      <c r="A110" s="120" t="s">
        <v>59</v>
      </c>
      <c r="B110" s="78"/>
      <c r="C110" s="78"/>
      <c r="D110" s="78"/>
      <c r="E110" s="78"/>
      <c r="F110" s="78"/>
      <c r="G110" s="78"/>
      <c r="H110" s="78"/>
      <c r="I110" s="78"/>
      <c r="J110" s="45">
        <v>654</v>
      </c>
      <c r="K110" s="111">
        <v>3</v>
      </c>
      <c r="L110" s="111">
        <v>14</v>
      </c>
      <c r="M110" s="119" t="s">
        <v>14</v>
      </c>
      <c r="N110" s="218">
        <v>240</v>
      </c>
      <c r="O110" s="63"/>
      <c r="P110" s="64"/>
      <c r="Q110" s="64"/>
      <c r="R110" s="64"/>
      <c r="S110" s="79"/>
      <c r="T110" s="50">
        <v>5</v>
      </c>
      <c r="U110" s="50">
        <v>5</v>
      </c>
      <c r="V110" s="50">
        <v>5</v>
      </c>
      <c r="W110" s="66"/>
      <c r="X110" s="67"/>
      <c r="Y110" s="67"/>
      <c r="Z110" s="67"/>
      <c r="AA110" s="60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</row>
    <row r="111" spans="1:79" s="25" customFormat="1" ht="45.6" hidden="1" customHeight="1" x14ac:dyDescent="0.2">
      <c r="A111" s="90"/>
      <c r="B111" s="78"/>
      <c r="C111" s="78"/>
      <c r="D111" s="78"/>
      <c r="E111" s="78"/>
      <c r="F111" s="78"/>
      <c r="G111" s="78"/>
      <c r="H111" s="78"/>
      <c r="I111" s="78"/>
      <c r="J111" s="45"/>
      <c r="K111" s="111"/>
      <c r="L111" s="111"/>
      <c r="M111" s="118"/>
      <c r="N111" s="113"/>
      <c r="O111" s="63"/>
      <c r="P111" s="64"/>
      <c r="Q111" s="64"/>
      <c r="R111" s="64"/>
      <c r="S111" s="79"/>
      <c r="T111" s="50"/>
      <c r="U111" s="50"/>
      <c r="V111" s="50"/>
      <c r="W111" s="66"/>
      <c r="X111" s="67"/>
      <c r="Y111" s="67"/>
      <c r="Z111" s="67"/>
      <c r="AA111" s="60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</row>
    <row r="112" spans="1:79" s="53" customFormat="1" ht="19.899999999999999" customHeight="1" x14ac:dyDescent="0.15">
      <c r="A112" s="98" t="s">
        <v>103</v>
      </c>
      <c r="B112" s="44"/>
      <c r="C112" s="44"/>
      <c r="D112" s="44"/>
      <c r="E112" s="44"/>
      <c r="F112" s="44"/>
      <c r="G112" s="44"/>
      <c r="H112" s="44"/>
      <c r="I112" s="44"/>
      <c r="J112" s="45">
        <v>654</v>
      </c>
      <c r="K112" s="46">
        <v>4</v>
      </c>
      <c r="L112" s="46">
        <v>0</v>
      </c>
      <c r="M112" s="99" t="s">
        <v>90</v>
      </c>
      <c r="N112" s="45">
        <v>0</v>
      </c>
      <c r="O112" s="45"/>
      <c r="P112" s="48" t="e">
        <f>P118+P123+P113</f>
        <v>#REF!</v>
      </c>
      <c r="Q112" s="48"/>
      <c r="R112" s="48"/>
      <c r="S112" s="49"/>
      <c r="T112" s="50">
        <f>T118+T113</f>
        <v>4519.1000000000004</v>
      </c>
      <c r="U112" s="50">
        <f>U113+U118</f>
        <v>7909.2</v>
      </c>
      <c r="V112" s="50">
        <f>V118+V123+V113</f>
        <v>4576.3</v>
      </c>
      <c r="W112" s="58"/>
      <c r="X112" s="59"/>
      <c r="Y112" s="59"/>
      <c r="Z112" s="59"/>
      <c r="AA112" s="60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</row>
    <row r="113" spans="1:79" s="25" customFormat="1" ht="18" customHeight="1" x14ac:dyDescent="0.2">
      <c r="A113" s="121" t="s">
        <v>55</v>
      </c>
      <c r="B113" s="78"/>
      <c r="C113" s="78"/>
      <c r="D113" s="78"/>
      <c r="E113" s="78"/>
      <c r="F113" s="78"/>
      <c r="G113" s="78"/>
      <c r="H113" s="78"/>
      <c r="I113" s="78"/>
      <c r="J113" s="45">
        <v>654</v>
      </c>
      <c r="K113" s="111">
        <v>4</v>
      </c>
      <c r="L113" s="111">
        <v>9</v>
      </c>
      <c r="M113" s="99" t="s">
        <v>90</v>
      </c>
      <c r="N113" s="113">
        <v>0</v>
      </c>
      <c r="O113" s="63"/>
      <c r="P113" s="64" t="e">
        <f>P114+#REF!</f>
        <v>#REF!</v>
      </c>
      <c r="Q113" s="64"/>
      <c r="R113" s="64"/>
      <c r="S113" s="79"/>
      <c r="T113" s="50">
        <f t="shared" ref="T113:V115" si="7">T114</f>
        <v>3786</v>
      </c>
      <c r="U113" s="50">
        <f>U114</f>
        <v>7259.2</v>
      </c>
      <c r="V113" s="50">
        <f t="shared" si="7"/>
        <v>3776.3</v>
      </c>
      <c r="W113" s="66"/>
      <c r="X113" s="67"/>
      <c r="Y113" s="67"/>
      <c r="Z113" s="67"/>
      <c r="AA113" s="60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</row>
    <row r="114" spans="1:79" s="25" customFormat="1" ht="26.25" customHeight="1" x14ac:dyDescent="0.2">
      <c r="A114" s="122" t="s">
        <v>21</v>
      </c>
      <c r="B114" s="78"/>
      <c r="C114" s="78"/>
      <c r="D114" s="78"/>
      <c r="E114" s="78"/>
      <c r="F114" s="78"/>
      <c r="G114" s="78"/>
      <c r="H114" s="78"/>
      <c r="I114" s="78"/>
      <c r="J114" s="45">
        <v>654</v>
      </c>
      <c r="K114" s="62">
        <v>4</v>
      </c>
      <c r="L114" s="62">
        <v>9</v>
      </c>
      <c r="M114" s="118" t="s">
        <v>24</v>
      </c>
      <c r="N114" s="63">
        <v>200</v>
      </c>
      <c r="O114" s="63"/>
      <c r="P114" s="64">
        <f>1357900+9300</f>
        <v>1367200</v>
      </c>
      <c r="Q114" s="64"/>
      <c r="R114" s="64"/>
      <c r="S114" s="79"/>
      <c r="T114" s="50">
        <f t="shared" si="7"/>
        <v>3786</v>
      </c>
      <c r="U114" s="50">
        <f t="shared" si="7"/>
        <v>7259.2</v>
      </c>
      <c r="V114" s="50">
        <f t="shared" si="7"/>
        <v>3776.3</v>
      </c>
      <c r="W114" s="66"/>
      <c r="X114" s="80"/>
      <c r="Y114" s="67"/>
      <c r="Z114" s="67"/>
      <c r="AA114" s="60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</row>
    <row r="115" spans="1:79" s="25" customFormat="1" ht="40.5" customHeight="1" x14ac:dyDescent="0.2">
      <c r="A115" s="77" t="s">
        <v>22</v>
      </c>
      <c r="B115" s="78"/>
      <c r="C115" s="78"/>
      <c r="D115" s="78"/>
      <c r="E115" s="78"/>
      <c r="F115" s="78"/>
      <c r="G115" s="78"/>
      <c r="H115" s="78"/>
      <c r="I115" s="78"/>
      <c r="J115" s="45">
        <v>654</v>
      </c>
      <c r="K115" s="62">
        <v>4</v>
      </c>
      <c r="L115" s="62">
        <v>9</v>
      </c>
      <c r="M115" s="118" t="s">
        <v>25</v>
      </c>
      <c r="N115" s="63">
        <v>240</v>
      </c>
      <c r="O115" s="63"/>
      <c r="P115" s="64">
        <f>P116</f>
        <v>1367200</v>
      </c>
      <c r="Q115" s="64"/>
      <c r="R115" s="64"/>
      <c r="S115" s="79"/>
      <c r="T115" s="50">
        <f t="shared" si="7"/>
        <v>3786</v>
      </c>
      <c r="U115" s="50">
        <f t="shared" si="7"/>
        <v>7259.2</v>
      </c>
      <c r="V115" s="50">
        <f t="shared" si="7"/>
        <v>3776.3</v>
      </c>
      <c r="W115" s="66"/>
      <c r="X115" s="67"/>
      <c r="Y115" s="67"/>
      <c r="Z115" s="67"/>
      <c r="AA115" s="60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</row>
    <row r="116" spans="1:79" s="25" customFormat="1" ht="28.5" hidden="1" customHeight="1" x14ac:dyDescent="0.2">
      <c r="A116" s="90" t="s">
        <v>68</v>
      </c>
      <c r="B116" s="78"/>
      <c r="C116" s="78"/>
      <c r="D116" s="78"/>
      <c r="E116" s="78"/>
      <c r="F116" s="78"/>
      <c r="G116" s="78"/>
      <c r="H116" s="78"/>
      <c r="I116" s="78"/>
      <c r="J116" s="45">
        <v>654</v>
      </c>
      <c r="K116" s="62">
        <v>4</v>
      </c>
      <c r="L116" s="62">
        <v>9</v>
      </c>
      <c r="M116" s="118" t="s">
        <v>25</v>
      </c>
      <c r="N116" s="63">
        <v>240</v>
      </c>
      <c r="O116" s="63"/>
      <c r="P116" s="64">
        <v>1367200</v>
      </c>
      <c r="Q116" s="64"/>
      <c r="R116" s="64"/>
      <c r="S116" s="79"/>
      <c r="T116" s="50">
        <v>3786</v>
      </c>
      <c r="U116" s="50">
        <f>4259.2+3000</f>
        <v>7259.2</v>
      </c>
      <c r="V116" s="50">
        <v>3776.3</v>
      </c>
      <c r="W116" s="66"/>
      <c r="X116" s="67"/>
      <c r="Y116" s="67"/>
      <c r="Z116" s="67"/>
      <c r="AA116" s="60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</row>
    <row r="117" spans="1:79" s="25" customFormat="1" ht="26.25" hidden="1" customHeight="1" x14ac:dyDescent="0.2">
      <c r="A117" s="216" t="s">
        <v>177</v>
      </c>
      <c r="B117" s="78"/>
      <c r="C117" s="78"/>
      <c r="D117" s="78"/>
      <c r="E117" s="78"/>
      <c r="F117" s="78"/>
      <c r="G117" s="78"/>
      <c r="H117" s="78"/>
      <c r="I117" s="78"/>
      <c r="J117" s="45">
        <v>654</v>
      </c>
      <c r="K117" s="62">
        <v>4</v>
      </c>
      <c r="L117" s="62">
        <v>9</v>
      </c>
      <c r="M117" s="222" t="s">
        <v>160</v>
      </c>
      <c r="N117" s="63">
        <v>540</v>
      </c>
      <c r="O117" s="63"/>
      <c r="P117" s="64"/>
      <c r="Q117" s="64"/>
      <c r="R117" s="64"/>
      <c r="S117" s="79"/>
      <c r="T117" s="50">
        <v>0</v>
      </c>
      <c r="U117" s="50">
        <v>3000</v>
      </c>
      <c r="V117" s="50">
        <v>0</v>
      </c>
      <c r="W117" s="66" t="s">
        <v>167</v>
      </c>
      <c r="X117" s="67"/>
      <c r="Y117" s="67"/>
      <c r="Z117" s="67"/>
      <c r="AA117" s="60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</row>
    <row r="118" spans="1:79" s="25" customFormat="1" ht="15.6" customHeight="1" x14ac:dyDescent="0.2">
      <c r="A118" s="117" t="s">
        <v>109</v>
      </c>
      <c r="B118" s="78"/>
      <c r="C118" s="78"/>
      <c r="D118" s="78"/>
      <c r="E118" s="78"/>
      <c r="F118" s="78"/>
      <c r="G118" s="78"/>
      <c r="H118" s="78"/>
      <c r="I118" s="78"/>
      <c r="J118" s="63">
        <v>654</v>
      </c>
      <c r="K118" s="111">
        <v>4</v>
      </c>
      <c r="L118" s="111">
        <v>10</v>
      </c>
      <c r="M118" s="47" t="s">
        <v>90</v>
      </c>
      <c r="N118" s="113">
        <v>0</v>
      </c>
      <c r="O118" s="63"/>
      <c r="P118" s="64">
        <f>P119</f>
        <v>295000</v>
      </c>
      <c r="Q118" s="64"/>
      <c r="R118" s="64"/>
      <c r="S118" s="79"/>
      <c r="T118" s="50">
        <f>T119</f>
        <v>733.1</v>
      </c>
      <c r="U118" s="50">
        <f>U119</f>
        <v>650</v>
      </c>
      <c r="V118" s="50">
        <f>V119</f>
        <v>800</v>
      </c>
      <c r="W118" s="66"/>
      <c r="X118" s="67"/>
      <c r="Y118" s="67"/>
      <c r="Z118" s="67"/>
      <c r="AA118" s="60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</row>
    <row r="119" spans="1:79" s="25" customFormat="1" ht="38.25" customHeight="1" x14ac:dyDescent="0.2">
      <c r="A119" s="100" t="s">
        <v>26</v>
      </c>
      <c r="B119" s="78"/>
      <c r="C119" s="78"/>
      <c r="D119" s="78"/>
      <c r="E119" s="78"/>
      <c r="F119" s="78"/>
      <c r="G119" s="78"/>
      <c r="H119" s="78"/>
      <c r="I119" s="78"/>
      <c r="J119" s="45">
        <v>654</v>
      </c>
      <c r="K119" s="111">
        <v>4</v>
      </c>
      <c r="L119" s="111">
        <v>10</v>
      </c>
      <c r="M119" s="112" t="s">
        <v>28</v>
      </c>
      <c r="N119" s="113">
        <v>0</v>
      </c>
      <c r="O119" s="63"/>
      <c r="P119" s="64">
        <f>P121+P122</f>
        <v>295000</v>
      </c>
      <c r="Q119" s="64"/>
      <c r="R119" s="64"/>
      <c r="S119" s="79"/>
      <c r="T119" s="50">
        <f>T121+T122</f>
        <v>733.1</v>
      </c>
      <c r="U119" s="50">
        <f>U121+U122</f>
        <v>650</v>
      </c>
      <c r="V119" s="50">
        <f>V121+V122</f>
        <v>800</v>
      </c>
      <c r="W119" s="66"/>
      <c r="X119" s="67"/>
      <c r="Y119" s="67"/>
      <c r="Z119" s="67"/>
      <c r="AA119" s="60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</row>
    <row r="120" spans="1:79" s="25" customFormat="1" ht="51" customHeight="1" x14ac:dyDescent="0.2">
      <c r="A120" s="68" t="s">
        <v>27</v>
      </c>
      <c r="B120" s="78"/>
      <c r="C120" s="78"/>
      <c r="D120" s="78"/>
      <c r="E120" s="78"/>
      <c r="F120" s="78"/>
      <c r="G120" s="78"/>
      <c r="H120" s="78"/>
      <c r="I120" s="78"/>
      <c r="J120" s="45">
        <v>654</v>
      </c>
      <c r="K120" s="111">
        <v>4</v>
      </c>
      <c r="L120" s="111">
        <v>10</v>
      </c>
      <c r="M120" s="118" t="s">
        <v>29</v>
      </c>
      <c r="N120" s="113">
        <v>0</v>
      </c>
      <c r="O120" s="63"/>
      <c r="P120" s="64">
        <f>P121+P122</f>
        <v>295000</v>
      </c>
      <c r="Q120" s="64"/>
      <c r="R120" s="64"/>
      <c r="S120" s="79"/>
      <c r="T120" s="50">
        <f>T121+T122</f>
        <v>733.1</v>
      </c>
      <c r="U120" s="50">
        <f>U121+U122</f>
        <v>650</v>
      </c>
      <c r="V120" s="50">
        <f>V121+V122</f>
        <v>800</v>
      </c>
      <c r="W120" s="66"/>
      <c r="X120" s="67"/>
      <c r="Y120" s="67"/>
      <c r="Z120" s="67"/>
      <c r="AA120" s="60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</row>
    <row r="121" spans="1:79" s="25" customFormat="1" ht="24.75" customHeight="1" x14ac:dyDescent="0.2">
      <c r="A121" s="90" t="s">
        <v>58</v>
      </c>
      <c r="B121" s="78"/>
      <c r="C121" s="78"/>
      <c r="D121" s="78"/>
      <c r="E121" s="78"/>
      <c r="F121" s="78"/>
      <c r="G121" s="78"/>
      <c r="H121" s="78"/>
      <c r="I121" s="78"/>
      <c r="J121" s="45">
        <v>654</v>
      </c>
      <c r="K121" s="111">
        <v>4</v>
      </c>
      <c r="L121" s="111">
        <v>10</v>
      </c>
      <c r="M121" s="118" t="s">
        <v>29</v>
      </c>
      <c r="N121" s="113">
        <v>240</v>
      </c>
      <c r="O121" s="63"/>
      <c r="P121" s="64">
        <v>180000</v>
      </c>
      <c r="Q121" s="64"/>
      <c r="R121" s="64"/>
      <c r="S121" s="79"/>
      <c r="T121" s="50">
        <v>325.5</v>
      </c>
      <c r="U121" s="50">
        <v>300</v>
      </c>
      <c r="V121" s="50">
        <v>400</v>
      </c>
      <c r="W121" s="66"/>
      <c r="X121" s="67"/>
      <c r="Y121" s="67"/>
      <c r="Z121" s="67"/>
      <c r="AA121" s="60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</row>
    <row r="122" spans="1:79" s="25" customFormat="1" ht="40.5" customHeight="1" x14ac:dyDescent="0.2">
      <c r="A122" s="77" t="s">
        <v>89</v>
      </c>
      <c r="B122" s="78"/>
      <c r="C122" s="78"/>
      <c r="D122" s="78"/>
      <c r="E122" s="78"/>
      <c r="F122" s="78"/>
      <c r="G122" s="78"/>
      <c r="H122" s="78"/>
      <c r="I122" s="78"/>
      <c r="J122" s="45">
        <v>654</v>
      </c>
      <c r="K122" s="111">
        <v>4</v>
      </c>
      <c r="L122" s="111">
        <v>10</v>
      </c>
      <c r="M122" s="118" t="s">
        <v>29</v>
      </c>
      <c r="N122" s="113">
        <v>810</v>
      </c>
      <c r="O122" s="63"/>
      <c r="P122" s="64">
        <v>115000</v>
      </c>
      <c r="Q122" s="64"/>
      <c r="R122" s="64"/>
      <c r="S122" s="79"/>
      <c r="T122" s="50">
        <v>407.6</v>
      </c>
      <c r="U122" s="50">
        <v>350</v>
      </c>
      <c r="V122" s="50">
        <v>400</v>
      </c>
      <c r="W122" s="66"/>
      <c r="X122" s="67"/>
      <c r="Y122" s="67"/>
      <c r="Z122" s="67"/>
      <c r="AA122" s="60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</row>
    <row r="123" spans="1:79" s="25" customFormat="1" ht="12" hidden="1" customHeight="1" x14ac:dyDescent="0.2">
      <c r="A123" s="223" t="s">
        <v>44</v>
      </c>
      <c r="B123" s="224"/>
      <c r="C123" s="224"/>
      <c r="D123" s="224"/>
      <c r="E123" s="224"/>
      <c r="F123" s="224"/>
      <c r="G123" s="224"/>
      <c r="H123" s="224"/>
      <c r="I123" s="224"/>
      <c r="J123" s="225">
        <v>654</v>
      </c>
      <c r="K123" s="226">
        <v>4</v>
      </c>
      <c r="L123" s="226">
        <v>12</v>
      </c>
      <c r="M123" s="227" t="s">
        <v>90</v>
      </c>
      <c r="N123" s="220">
        <v>0</v>
      </c>
      <c r="O123" s="218"/>
      <c r="P123" s="228" t="e">
        <f>P124</f>
        <v>#REF!</v>
      </c>
      <c r="Q123" s="228"/>
      <c r="R123" s="228"/>
      <c r="S123" s="229"/>
      <c r="T123" s="230">
        <f t="shared" ref="T123:V124" si="8">T124</f>
        <v>0</v>
      </c>
      <c r="U123" s="230">
        <f t="shared" si="8"/>
        <v>0</v>
      </c>
      <c r="V123" s="230">
        <f t="shared" si="8"/>
        <v>0</v>
      </c>
      <c r="W123" s="89" t="s">
        <v>168</v>
      </c>
      <c r="X123" s="89"/>
      <c r="Y123" s="89"/>
      <c r="Z123" s="89"/>
      <c r="AA123" s="60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</row>
    <row r="124" spans="1:79" s="25" customFormat="1" ht="67.5" hidden="1" customHeight="1" x14ac:dyDescent="0.2">
      <c r="A124" s="77" t="s">
        <v>30</v>
      </c>
      <c r="B124" s="78"/>
      <c r="C124" s="78"/>
      <c r="D124" s="78"/>
      <c r="E124" s="78"/>
      <c r="F124" s="78"/>
      <c r="G124" s="78"/>
      <c r="H124" s="78"/>
      <c r="I124" s="78"/>
      <c r="J124" s="63">
        <v>654</v>
      </c>
      <c r="K124" s="111">
        <v>4</v>
      </c>
      <c r="L124" s="111">
        <v>12</v>
      </c>
      <c r="M124" s="123" t="s">
        <v>113</v>
      </c>
      <c r="N124" s="113">
        <v>0</v>
      </c>
      <c r="O124" s="63"/>
      <c r="P124" s="64" t="e">
        <f>#REF!</f>
        <v>#REF!</v>
      </c>
      <c r="Q124" s="64"/>
      <c r="R124" s="64"/>
      <c r="S124" s="79"/>
      <c r="T124" s="50">
        <f t="shared" si="8"/>
        <v>0</v>
      </c>
      <c r="U124" s="50">
        <f t="shared" si="8"/>
        <v>0</v>
      </c>
      <c r="V124" s="50">
        <f t="shared" si="8"/>
        <v>0</v>
      </c>
      <c r="W124" s="66"/>
      <c r="X124" s="67"/>
      <c r="Y124" s="67"/>
      <c r="Z124" s="67"/>
      <c r="AA124" s="60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</row>
    <row r="125" spans="1:79" s="25" customFormat="1" ht="83.25" hidden="1" customHeight="1" x14ac:dyDescent="0.2">
      <c r="A125" s="120" t="s">
        <v>31</v>
      </c>
      <c r="B125" s="78"/>
      <c r="C125" s="78"/>
      <c r="D125" s="78"/>
      <c r="E125" s="78"/>
      <c r="F125" s="78"/>
      <c r="G125" s="78"/>
      <c r="H125" s="78"/>
      <c r="I125" s="78"/>
      <c r="J125" s="45">
        <v>654</v>
      </c>
      <c r="K125" s="111">
        <v>4</v>
      </c>
      <c r="L125" s="111">
        <v>12</v>
      </c>
      <c r="M125" s="123" t="s">
        <v>113</v>
      </c>
      <c r="N125" s="113">
        <v>540</v>
      </c>
      <c r="O125" s="63"/>
      <c r="P125" s="64"/>
      <c r="Q125" s="64"/>
      <c r="R125" s="64"/>
      <c r="S125" s="79"/>
      <c r="T125" s="50"/>
      <c r="U125" s="50"/>
      <c r="V125" s="50"/>
      <c r="W125" s="66"/>
      <c r="X125" s="67"/>
      <c r="Y125" s="67"/>
      <c r="Z125" s="67"/>
      <c r="AA125" s="60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</row>
    <row r="126" spans="1:79" s="53" customFormat="1" ht="19.899999999999999" customHeight="1" x14ac:dyDescent="0.15">
      <c r="A126" s="98" t="s">
        <v>104</v>
      </c>
      <c r="B126" s="44"/>
      <c r="C126" s="44"/>
      <c r="D126" s="44"/>
      <c r="E126" s="44"/>
      <c r="F126" s="44"/>
      <c r="G126" s="44"/>
      <c r="H126" s="44"/>
      <c r="I126" s="44"/>
      <c r="J126" s="45">
        <v>654</v>
      </c>
      <c r="K126" s="46">
        <v>5</v>
      </c>
      <c r="L126" s="46">
        <v>0</v>
      </c>
      <c r="M126" s="99" t="s">
        <v>90</v>
      </c>
      <c r="N126" s="45">
        <v>0</v>
      </c>
      <c r="O126" s="45"/>
      <c r="P126" s="48" t="e">
        <f>P127+P146+P135</f>
        <v>#REF!</v>
      </c>
      <c r="Q126" s="48"/>
      <c r="R126" s="48"/>
      <c r="S126" s="49"/>
      <c r="T126" s="50">
        <f>T127+T146+T135</f>
        <v>13522.7</v>
      </c>
      <c r="U126" s="50">
        <f>U127+U146+U135</f>
        <v>16063.4</v>
      </c>
      <c r="V126" s="50">
        <f>V127+V146+V135</f>
        <v>16703.599999999999</v>
      </c>
      <c r="W126" s="58"/>
      <c r="X126" s="59"/>
      <c r="Y126" s="59"/>
      <c r="Z126" s="59"/>
      <c r="AA126" s="60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</row>
    <row r="127" spans="1:79" s="53" customFormat="1" ht="22.15" customHeight="1" x14ac:dyDescent="0.2">
      <c r="A127" s="124" t="s">
        <v>41</v>
      </c>
      <c r="B127" s="44"/>
      <c r="C127" s="44"/>
      <c r="D127" s="44"/>
      <c r="E127" s="44"/>
      <c r="F127" s="44"/>
      <c r="G127" s="44"/>
      <c r="H127" s="44"/>
      <c r="I127" s="44"/>
      <c r="J127" s="45">
        <v>654</v>
      </c>
      <c r="K127" s="108">
        <v>5</v>
      </c>
      <c r="L127" s="108">
        <v>1</v>
      </c>
      <c r="M127" s="47" t="s">
        <v>90</v>
      </c>
      <c r="N127" s="113">
        <v>0</v>
      </c>
      <c r="O127" s="45"/>
      <c r="P127" s="64">
        <f>P132+P134</f>
        <v>2774300</v>
      </c>
      <c r="Q127" s="64"/>
      <c r="R127" s="64"/>
      <c r="S127" s="49"/>
      <c r="T127" s="50">
        <f>T132+T133+T128</f>
        <v>2099.1</v>
      </c>
      <c r="U127" s="50">
        <f>U132+U133+U128</f>
        <v>2183.1</v>
      </c>
      <c r="V127" s="50">
        <f>V132+V133+V128</f>
        <v>2470.4</v>
      </c>
      <c r="W127" s="58"/>
      <c r="X127" s="59"/>
      <c r="Y127" s="59"/>
      <c r="Z127" s="59"/>
      <c r="AA127" s="60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</row>
    <row r="128" spans="1:79" s="53" customFormat="1" ht="156.75" hidden="1" customHeight="1" x14ac:dyDescent="0.2">
      <c r="A128" s="125" t="s">
        <v>34</v>
      </c>
      <c r="B128" s="44"/>
      <c r="C128" s="44"/>
      <c r="D128" s="44"/>
      <c r="E128" s="44"/>
      <c r="F128" s="44"/>
      <c r="G128" s="44"/>
      <c r="H128" s="44"/>
      <c r="I128" s="44"/>
      <c r="J128" s="45">
        <v>654</v>
      </c>
      <c r="K128" s="111">
        <v>5</v>
      </c>
      <c r="L128" s="111">
        <v>1</v>
      </c>
      <c r="M128" s="118" t="s">
        <v>113</v>
      </c>
      <c r="N128" s="126">
        <v>0</v>
      </c>
      <c r="O128" s="45"/>
      <c r="P128" s="64"/>
      <c r="Q128" s="64"/>
      <c r="R128" s="64"/>
      <c r="S128" s="49"/>
      <c r="T128" s="50">
        <f>T129</f>
        <v>0</v>
      </c>
      <c r="U128" s="50">
        <f>U129</f>
        <v>0</v>
      </c>
      <c r="V128" s="50">
        <f>V129</f>
        <v>0</v>
      </c>
      <c r="W128" s="58"/>
      <c r="X128" s="59"/>
      <c r="Y128" s="59"/>
      <c r="Z128" s="59"/>
      <c r="AA128" s="60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</row>
    <row r="129" spans="1:79" s="53" customFormat="1" ht="18.75" hidden="1" customHeight="1" x14ac:dyDescent="0.2">
      <c r="A129" s="121" t="s">
        <v>50</v>
      </c>
      <c r="B129" s="44"/>
      <c r="C129" s="44"/>
      <c r="D129" s="44"/>
      <c r="E129" s="44"/>
      <c r="F129" s="44"/>
      <c r="G129" s="44"/>
      <c r="H129" s="44"/>
      <c r="I129" s="44"/>
      <c r="J129" s="45">
        <v>654</v>
      </c>
      <c r="K129" s="111">
        <v>5</v>
      </c>
      <c r="L129" s="111">
        <v>1</v>
      </c>
      <c r="M129" s="118" t="s">
        <v>113</v>
      </c>
      <c r="N129" s="126">
        <v>540</v>
      </c>
      <c r="O129" s="45"/>
      <c r="P129" s="64"/>
      <c r="Q129" s="64"/>
      <c r="R129" s="64"/>
      <c r="S129" s="49"/>
      <c r="T129" s="127"/>
      <c r="U129" s="127"/>
      <c r="V129" s="127"/>
      <c r="W129" s="58"/>
      <c r="X129" s="59"/>
      <c r="Y129" s="59"/>
      <c r="Z129" s="59"/>
      <c r="AA129" s="60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</row>
    <row r="130" spans="1:79" s="53" customFormat="1" ht="48.75" customHeight="1" x14ac:dyDescent="0.2">
      <c r="A130" s="100" t="s">
        <v>32</v>
      </c>
      <c r="B130" s="44"/>
      <c r="C130" s="44"/>
      <c r="D130" s="44"/>
      <c r="E130" s="44"/>
      <c r="F130" s="44"/>
      <c r="G130" s="44"/>
      <c r="H130" s="44"/>
      <c r="I130" s="44"/>
      <c r="J130" s="45">
        <v>654</v>
      </c>
      <c r="K130" s="111">
        <v>5</v>
      </c>
      <c r="L130" s="111">
        <v>1</v>
      </c>
      <c r="M130" s="118" t="s">
        <v>84</v>
      </c>
      <c r="N130" s="113">
        <v>0</v>
      </c>
      <c r="O130" s="45"/>
      <c r="P130" s="64">
        <f>P132+P134</f>
        <v>2774300</v>
      </c>
      <c r="Q130" s="64"/>
      <c r="R130" s="128"/>
      <c r="S130" s="49"/>
      <c r="T130" s="50">
        <f>T132+T134</f>
        <v>2099.1</v>
      </c>
      <c r="U130" s="50">
        <f>U132+U134</f>
        <v>2183.1</v>
      </c>
      <c r="V130" s="50">
        <f>V132+V134</f>
        <v>2270.4</v>
      </c>
      <c r="W130" s="58"/>
      <c r="X130" s="59"/>
      <c r="Y130" s="59"/>
      <c r="Z130" s="59"/>
      <c r="AA130" s="60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</row>
    <row r="131" spans="1:79" s="53" customFormat="1" ht="60.75" customHeight="1" x14ac:dyDescent="0.2">
      <c r="A131" s="68" t="s">
        <v>125</v>
      </c>
      <c r="B131" s="44"/>
      <c r="C131" s="44"/>
      <c r="D131" s="44"/>
      <c r="E131" s="44"/>
      <c r="F131" s="44"/>
      <c r="G131" s="44"/>
      <c r="H131" s="44"/>
      <c r="I131" s="44"/>
      <c r="J131" s="45">
        <v>654</v>
      </c>
      <c r="K131" s="111">
        <v>5</v>
      </c>
      <c r="L131" s="111">
        <v>1</v>
      </c>
      <c r="M131" s="71" t="s">
        <v>133</v>
      </c>
      <c r="N131" s="113">
        <v>0</v>
      </c>
      <c r="O131" s="45"/>
      <c r="P131" s="64">
        <f>P132+P133</f>
        <v>2834300</v>
      </c>
      <c r="Q131" s="64"/>
      <c r="R131" s="128"/>
      <c r="S131" s="49"/>
      <c r="T131" s="50">
        <f>T132</f>
        <v>2099.1</v>
      </c>
      <c r="U131" s="50">
        <f>U132</f>
        <v>2183.1</v>
      </c>
      <c r="V131" s="50">
        <f>V132</f>
        <v>2270.4</v>
      </c>
      <c r="W131" s="58"/>
      <c r="X131" s="59"/>
      <c r="Y131" s="59"/>
      <c r="Z131" s="59"/>
      <c r="AA131" s="60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</row>
    <row r="132" spans="1:79" s="136" customFormat="1" ht="48.75" customHeight="1" x14ac:dyDescent="0.2">
      <c r="A132" s="129" t="s">
        <v>89</v>
      </c>
      <c r="B132" s="130"/>
      <c r="C132" s="130"/>
      <c r="D132" s="130"/>
      <c r="E132" s="130"/>
      <c r="F132" s="130"/>
      <c r="G132" s="130"/>
      <c r="H132" s="130"/>
      <c r="I132" s="130"/>
      <c r="J132" s="45">
        <v>654</v>
      </c>
      <c r="K132" s="111">
        <v>5</v>
      </c>
      <c r="L132" s="111">
        <v>1</v>
      </c>
      <c r="M132" s="71" t="s">
        <v>133</v>
      </c>
      <c r="N132" s="113">
        <v>810</v>
      </c>
      <c r="O132" s="131"/>
      <c r="P132" s="132">
        <f>2774300+200000+100000+106700-100000-106700-200000</f>
        <v>2774300</v>
      </c>
      <c r="Q132" s="132"/>
      <c r="R132" s="132"/>
      <c r="S132" s="133"/>
      <c r="T132" s="50">
        <v>2099.1</v>
      </c>
      <c r="U132" s="50">
        <v>2183.1</v>
      </c>
      <c r="V132" s="50">
        <v>2270.4</v>
      </c>
      <c r="W132" s="134"/>
      <c r="X132" s="135"/>
      <c r="Y132" s="135"/>
      <c r="Z132" s="135"/>
      <c r="AA132" s="60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</row>
    <row r="133" spans="1:79" s="25" customFormat="1" ht="31.5" customHeight="1" x14ac:dyDescent="0.2">
      <c r="A133" s="90" t="s">
        <v>48</v>
      </c>
      <c r="B133" s="78"/>
      <c r="C133" s="78"/>
      <c r="D133" s="78"/>
      <c r="E133" s="78"/>
      <c r="F133" s="78"/>
      <c r="G133" s="78"/>
      <c r="H133" s="78"/>
      <c r="I133" s="78"/>
      <c r="J133" s="45">
        <v>654</v>
      </c>
      <c r="K133" s="111">
        <v>5</v>
      </c>
      <c r="L133" s="111">
        <v>1</v>
      </c>
      <c r="M133" s="71" t="s">
        <v>133</v>
      </c>
      <c r="N133" s="220">
        <v>240</v>
      </c>
      <c r="O133" s="63"/>
      <c r="P133" s="64">
        <v>60000</v>
      </c>
      <c r="Q133" s="64"/>
      <c r="R133" s="64"/>
      <c r="S133" s="79"/>
      <c r="T133" s="50">
        <v>0</v>
      </c>
      <c r="U133" s="50">
        <v>0</v>
      </c>
      <c r="V133" s="50">
        <v>200</v>
      </c>
      <c r="W133" s="66"/>
      <c r="X133" s="67"/>
      <c r="Y133" s="67"/>
      <c r="Z133" s="67"/>
      <c r="AA133" s="60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</row>
    <row r="134" spans="1:79" s="25" customFormat="1" ht="28.5" hidden="1" customHeight="1" x14ac:dyDescent="0.2">
      <c r="A134" s="77"/>
      <c r="B134" s="71"/>
      <c r="C134" s="78"/>
      <c r="D134" s="78"/>
      <c r="E134" s="78"/>
      <c r="F134" s="78"/>
      <c r="G134" s="78"/>
      <c r="H134" s="78"/>
      <c r="I134" s="78"/>
      <c r="J134" s="45"/>
      <c r="K134" s="111"/>
      <c r="L134" s="111"/>
      <c r="M134" s="71"/>
      <c r="N134" s="113"/>
      <c r="O134" s="63"/>
      <c r="P134" s="64"/>
      <c r="Q134" s="64"/>
      <c r="R134" s="64"/>
      <c r="S134" s="79"/>
      <c r="T134" s="50"/>
      <c r="U134" s="50"/>
      <c r="V134" s="50"/>
      <c r="W134" s="66"/>
      <c r="X134" s="67"/>
      <c r="Y134" s="67"/>
      <c r="Z134" s="67"/>
      <c r="AA134" s="60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</row>
    <row r="135" spans="1:79" s="25" customFormat="1" ht="17.45" customHeight="1" x14ac:dyDescent="0.2">
      <c r="A135" s="117" t="s">
        <v>46</v>
      </c>
      <c r="B135" s="78"/>
      <c r="C135" s="78"/>
      <c r="D135" s="78"/>
      <c r="E135" s="78"/>
      <c r="F135" s="78"/>
      <c r="G135" s="78"/>
      <c r="H135" s="78"/>
      <c r="I135" s="78"/>
      <c r="J135" s="45">
        <v>654</v>
      </c>
      <c r="K135" s="108">
        <v>5</v>
      </c>
      <c r="L135" s="108">
        <v>2</v>
      </c>
      <c r="M135" s="137" t="s">
        <v>90</v>
      </c>
      <c r="N135" s="109">
        <v>0</v>
      </c>
      <c r="O135" s="45"/>
      <c r="P135" s="48" t="e">
        <f>P142+#REF!+P139</f>
        <v>#REF!</v>
      </c>
      <c r="Q135" s="48"/>
      <c r="R135" s="48"/>
      <c r="S135" s="49"/>
      <c r="T135" s="50">
        <f>T142+T139+T136</f>
        <v>10480.700000000001</v>
      </c>
      <c r="U135" s="50">
        <f>U142+U139+U136</f>
        <v>13500</v>
      </c>
      <c r="V135" s="50">
        <f>V142+V139+V136</f>
        <v>13500</v>
      </c>
      <c r="W135" s="66"/>
      <c r="X135" s="67"/>
      <c r="Y135" s="67"/>
      <c r="Z135" s="67"/>
      <c r="AA135" s="76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</row>
    <row r="136" spans="1:79" s="25" customFormat="1" ht="53.45" hidden="1" customHeight="1" x14ac:dyDescent="0.2">
      <c r="A136" s="100" t="s">
        <v>85</v>
      </c>
      <c r="B136" s="78"/>
      <c r="C136" s="78"/>
      <c r="D136" s="78"/>
      <c r="E136" s="78"/>
      <c r="F136" s="78"/>
      <c r="G136" s="78"/>
      <c r="H136" s="78"/>
      <c r="I136" s="78"/>
      <c r="J136" s="63">
        <v>654</v>
      </c>
      <c r="K136" s="111">
        <v>5</v>
      </c>
      <c r="L136" s="111">
        <v>2</v>
      </c>
      <c r="M136" s="71" t="s">
        <v>86</v>
      </c>
      <c r="N136" s="113"/>
      <c r="O136" s="45"/>
      <c r="P136" s="48"/>
      <c r="Q136" s="48"/>
      <c r="R136" s="48"/>
      <c r="S136" s="49"/>
      <c r="T136" s="50">
        <f t="shared" ref="T136:V137" si="9">T137</f>
        <v>0</v>
      </c>
      <c r="U136" s="50">
        <f t="shared" si="9"/>
        <v>0</v>
      </c>
      <c r="V136" s="50">
        <f t="shared" si="9"/>
        <v>0</v>
      </c>
      <c r="W136" s="66"/>
      <c r="X136" s="67"/>
      <c r="Y136" s="67"/>
      <c r="Z136" s="67"/>
      <c r="AA136" s="76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</row>
    <row r="137" spans="1:79" s="25" customFormat="1" ht="53.45" hidden="1" customHeight="1" x14ac:dyDescent="0.2">
      <c r="A137" s="68" t="s">
        <v>67</v>
      </c>
      <c r="B137" s="78"/>
      <c r="C137" s="78"/>
      <c r="D137" s="78"/>
      <c r="E137" s="78"/>
      <c r="F137" s="78"/>
      <c r="G137" s="78"/>
      <c r="H137" s="78"/>
      <c r="I137" s="78"/>
      <c r="J137" s="63">
        <v>654</v>
      </c>
      <c r="K137" s="111">
        <v>5</v>
      </c>
      <c r="L137" s="111">
        <v>2</v>
      </c>
      <c r="M137" s="71" t="s">
        <v>86</v>
      </c>
      <c r="N137" s="113">
        <v>200</v>
      </c>
      <c r="O137" s="45"/>
      <c r="P137" s="48"/>
      <c r="Q137" s="48"/>
      <c r="R137" s="48"/>
      <c r="S137" s="49"/>
      <c r="T137" s="50">
        <f t="shared" si="9"/>
        <v>0</v>
      </c>
      <c r="U137" s="50">
        <f t="shared" si="9"/>
        <v>0</v>
      </c>
      <c r="V137" s="50">
        <f t="shared" si="9"/>
        <v>0</v>
      </c>
      <c r="W137" s="66"/>
      <c r="X137" s="67"/>
      <c r="Y137" s="67"/>
      <c r="Z137" s="67"/>
      <c r="AA137" s="76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</row>
    <row r="138" spans="1:79" s="25" customFormat="1" ht="53.45" hidden="1" customHeight="1" x14ac:dyDescent="0.2">
      <c r="A138" s="68" t="s">
        <v>68</v>
      </c>
      <c r="B138" s="78"/>
      <c r="C138" s="78"/>
      <c r="D138" s="78"/>
      <c r="E138" s="78"/>
      <c r="F138" s="78"/>
      <c r="G138" s="78"/>
      <c r="H138" s="78"/>
      <c r="I138" s="78"/>
      <c r="J138" s="63">
        <v>654</v>
      </c>
      <c r="K138" s="111">
        <v>5</v>
      </c>
      <c r="L138" s="111">
        <v>2</v>
      </c>
      <c r="M138" s="71" t="s">
        <v>86</v>
      </c>
      <c r="N138" s="113">
        <v>244</v>
      </c>
      <c r="O138" s="45"/>
      <c r="P138" s="48"/>
      <c r="Q138" s="48"/>
      <c r="R138" s="48"/>
      <c r="S138" s="49"/>
      <c r="T138" s="50">
        <v>0</v>
      </c>
      <c r="U138" s="50">
        <v>0</v>
      </c>
      <c r="V138" s="50">
        <v>0</v>
      </c>
      <c r="W138" s="66"/>
      <c r="X138" s="67"/>
      <c r="Y138" s="67"/>
      <c r="Z138" s="67"/>
      <c r="AA138" s="76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</row>
    <row r="139" spans="1:79" s="25" customFormat="1" ht="53.45" hidden="1" customHeight="1" x14ac:dyDescent="0.2">
      <c r="A139" s="100"/>
      <c r="B139" s="78"/>
      <c r="C139" s="78"/>
      <c r="D139" s="78"/>
      <c r="E139" s="78"/>
      <c r="F139" s="78"/>
      <c r="G139" s="78"/>
      <c r="H139" s="78"/>
      <c r="I139" s="78"/>
      <c r="J139" s="45"/>
      <c r="K139" s="111"/>
      <c r="L139" s="111"/>
      <c r="M139" s="138"/>
      <c r="N139" s="113"/>
      <c r="O139" s="63"/>
      <c r="P139" s="64"/>
      <c r="Q139" s="64"/>
      <c r="R139" s="64"/>
      <c r="S139" s="79"/>
      <c r="T139" s="50"/>
      <c r="U139" s="50"/>
      <c r="V139" s="50"/>
      <c r="W139" s="66"/>
      <c r="X139" s="67"/>
      <c r="Y139" s="67"/>
      <c r="Z139" s="67"/>
      <c r="AA139" s="76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</row>
    <row r="140" spans="1:79" s="25" customFormat="1" ht="81" hidden="1" customHeight="1" x14ac:dyDescent="0.2">
      <c r="A140" s="139"/>
      <c r="B140" s="78"/>
      <c r="C140" s="78"/>
      <c r="D140" s="78"/>
      <c r="E140" s="78"/>
      <c r="F140" s="78"/>
      <c r="G140" s="78"/>
      <c r="H140" s="78"/>
      <c r="I140" s="78"/>
      <c r="J140" s="45"/>
      <c r="K140" s="111"/>
      <c r="L140" s="111"/>
      <c r="M140" s="118"/>
      <c r="N140" s="113"/>
      <c r="O140" s="63"/>
      <c r="P140" s="64"/>
      <c r="Q140" s="64"/>
      <c r="R140" s="64"/>
      <c r="S140" s="79"/>
      <c r="T140" s="50"/>
      <c r="U140" s="50"/>
      <c r="V140" s="50"/>
      <c r="W140" s="66"/>
      <c r="X140" s="67"/>
      <c r="Y140" s="67"/>
      <c r="Z140" s="67"/>
      <c r="AA140" s="76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</row>
    <row r="141" spans="1:79" s="25" customFormat="1" ht="53.45" hidden="1" customHeight="1" x14ac:dyDescent="0.2">
      <c r="A141" s="110"/>
      <c r="B141" s="78"/>
      <c r="C141" s="78"/>
      <c r="D141" s="78"/>
      <c r="E141" s="78"/>
      <c r="F141" s="78"/>
      <c r="G141" s="78"/>
      <c r="H141" s="78"/>
      <c r="I141" s="78"/>
      <c r="J141" s="45"/>
      <c r="K141" s="111"/>
      <c r="L141" s="111"/>
      <c r="M141" s="118"/>
      <c r="N141" s="113"/>
      <c r="O141" s="63"/>
      <c r="P141" s="64"/>
      <c r="Q141" s="64"/>
      <c r="R141" s="64"/>
      <c r="S141" s="79"/>
      <c r="T141" s="50"/>
      <c r="U141" s="50"/>
      <c r="V141" s="50"/>
      <c r="W141" s="66"/>
      <c r="X141" s="67"/>
      <c r="Y141" s="67"/>
      <c r="Z141" s="67"/>
      <c r="AA141" s="76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</row>
    <row r="142" spans="1:79" s="25" customFormat="1" ht="43.5" customHeight="1" x14ac:dyDescent="0.2">
      <c r="A142" s="100" t="s">
        <v>32</v>
      </c>
      <c r="B142" s="78"/>
      <c r="C142" s="78"/>
      <c r="D142" s="78"/>
      <c r="E142" s="78"/>
      <c r="F142" s="78"/>
      <c r="G142" s="78"/>
      <c r="H142" s="78"/>
      <c r="I142" s="78"/>
      <c r="J142" s="45">
        <v>654</v>
      </c>
      <c r="K142" s="111">
        <v>5</v>
      </c>
      <c r="L142" s="111">
        <v>2</v>
      </c>
      <c r="M142" s="118" t="s">
        <v>84</v>
      </c>
      <c r="N142" s="113">
        <v>0</v>
      </c>
      <c r="O142" s="63"/>
      <c r="P142" s="64">
        <f>P145</f>
        <v>3500000</v>
      </c>
      <c r="Q142" s="64"/>
      <c r="R142" s="64"/>
      <c r="S142" s="79"/>
      <c r="T142" s="50">
        <f>T145</f>
        <v>10480.700000000001</v>
      </c>
      <c r="U142" s="50">
        <f>U145</f>
        <v>13500</v>
      </c>
      <c r="V142" s="50">
        <f>V145</f>
        <v>13500</v>
      </c>
      <c r="W142" s="66"/>
      <c r="X142" s="67"/>
      <c r="Y142" s="67"/>
      <c r="Z142" s="67"/>
      <c r="AA142" s="76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</row>
    <row r="143" spans="1:79" s="25" customFormat="1" ht="89.25" customHeight="1" x14ac:dyDescent="0.2">
      <c r="A143" s="140" t="s">
        <v>33</v>
      </c>
      <c r="B143" s="78"/>
      <c r="C143" s="78"/>
      <c r="D143" s="78"/>
      <c r="E143" s="78"/>
      <c r="F143" s="78"/>
      <c r="G143" s="78"/>
      <c r="H143" s="78"/>
      <c r="I143" s="78"/>
      <c r="J143" s="45">
        <v>654</v>
      </c>
      <c r="K143" s="111">
        <v>5</v>
      </c>
      <c r="L143" s="111">
        <v>2</v>
      </c>
      <c r="M143" s="118" t="s">
        <v>132</v>
      </c>
      <c r="N143" s="113">
        <v>0</v>
      </c>
      <c r="O143" s="63"/>
      <c r="P143" s="64">
        <f>P145</f>
        <v>3500000</v>
      </c>
      <c r="Q143" s="64"/>
      <c r="R143" s="64"/>
      <c r="S143" s="79"/>
      <c r="T143" s="50">
        <f>T145</f>
        <v>10480.700000000001</v>
      </c>
      <c r="U143" s="50">
        <f>U145</f>
        <v>13500</v>
      </c>
      <c r="V143" s="50">
        <f>V145</f>
        <v>13500</v>
      </c>
      <c r="W143" s="66"/>
      <c r="X143" s="67"/>
      <c r="Y143" s="67"/>
      <c r="Z143" s="67"/>
      <c r="AA143" s="76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</row>
    <row r="144" spans="1:79" s="25" customFormat="1" ht="90.75" customHeight="1" x14ac:dyDescent="0.2">
      <c r="A144" s="231" t="s">
        <v>166</v>
      </c>
      <c r="B144" s="78"/>
      <c r="C144" s="78"/>
      <c r="D144" s="78"/>
      <c r="E144" s="78"/>
      <c r="F144" s="78"/>
      <c r="G144" s="78"/>
      <c r="H144" s="78"/>
      <c r="I144" s="78"/>
      <c r="J144" s="45">
        <v>654</v>
      </c>
      <c r="K144" s="111">
        <v>5</v>
      </c>
      <c r="L144" s="111">
        <v>2</v>
      </c>
      <c r="M144" s="118" t="s">
        <v>132</v>
      </c>
      <c r="N144" s="113"/>
      <c r="O144" s="63"/>
      <c r="P144" s="64">
        <v>3500000</v>
      </c>
      <c r="Q144" s="64"/>
      <c r="R144" s="64"/>
      <c r="S144" s="79"/>
      <c r="T144" s="50">
        <f>T145</f>
        <v>10480.700000000001</v>
      </c>
      <c r="U144" s="50">
        <f>U145</f>
        <v>13500</v>
      </c>
      <c r="V144" s="50">
        <f>V145</f>
        <v>13500</v>
      </c>
      <c r="W144" s="66"/>
      <c r="X144" s="67"/>
      <c r="Y144" s="67"/>
      <c r="Z144" s="67"/>
      <c r="AA144" s="76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</row>
    <row r="145" spans="1:79" s="25" customFormat="1" ht="19.149999999999999" customHeight="1" x14ac:dyDescent="0.2">
      <c r="A145" s="141" t="s">
        <v>50</v>
      </c>
      <c r="B145" s="78"/>
      <c r="C145" s="78"/>
      <c r="D145" s="78"/>
      <c r="E145" s="78"/>
      <c r="F145" s="78"/>
      <c r="G145" s="78"/>
      <c r="H145" s="78"/>
      <c r="I145" s="78"/>
      <c r="J145" s="45">
        <v>654</v>
      </c>
      <c r="K145" s="111">
        <v>5</v>
      </c>
      <c r="L145" s="111">
        <v>2</v>
      </c>
      <c r="M145" s="118" t="s">
        <v>132</v>
      </c>
      <c r="N145" s="113">
        <v>540</v>
      </c>
      <c r="O145" s="63"/>
      <c r="P145" s="64">
        <v>3500000</v>
      </c>
      <c r="Q145" s="64"/>
      <c r="R145" s="64"/>
      <c r="S145" s="79"/>
      <c r="T145" s="50">
        <v>10480.700000000001</v>
      </c>
      <c r="U145" s="50">
        <v>13500</v>
      </c>
      <c r="V145" s="50">
        <v>13500</v>
      </c>
      <c r="W145" s="66"/>
      <c r="X145" s="67"/>
      <c r="Y145" s="67"/>
      <c r="Z145" s="67"/>
      <c r="AA145" s="76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</row>
    <row r="146" spans="1:79" s="136" customFormat="1" ht="19.149999999999999" customHeight="1" x14ac:dyDescent="0.2">
      <c r="A146" s="142" t="s">
        <v>35</v>
      </c>
      <c r="B146" s="130"/>
      <c r="C146" s="130"/>
      <c r="D146" s="130"/>
      <c r="E146" s="130"/>
      <c r="F146" s="130"/>
      <c r="G146" s="130"/>
      <c r="H146" s="130"/>
      <c r="I146" s="130"/>
      <c r="J146" s="143">
        <v>654</v>
      </c>
      <c r="K146" s="144">
        <v>5</v>
      </c>
      <c r="L146" s="144">
        <v>3</v>
      </c>
      <c r="M146" s="145" t="s">
        <v>90</v>
      </c>
      <c r="N146" s="146">
        <v>0</v>
      </c>
      <c r="O146" s="147"/>
      <c r="P146" s="148" t="e">
        <f>#REF!+P147</f>
        <v>#REF!</v>
      </c>
      <c r="Q146" s="148"/>
      <c r="R146" s="148"/>
      <c r="S146" s="149"/>
      <c r="T146" s="150">
        <f>T147</f>
        <v>942.9</v>
      </c>
      <c r="U146" s="150">
        <f>U147</f>
        <v>380.3</v>
      </c>
      <c r="V146" s="150">
        <f>V147</f>
        <v>733.2</v>
      </c>
      <c r="W146" s="134"/>
      <c r="X146" s="135"/>
      <c r="Y146" s="135"/>
      <c r="Z146" s="135"/>
      <c r="AA146" s="76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</row>
    <row r="147" spans="1:79" s="25" customFormat="1" ht="36" customHeight="1" x14ac:dyDescent="0.2">
      <c r="A147" s="100" t="s">
        <v>138</v>
      </c>
      <c r="B147" s="78"/>
      <c r="C147" s="78"/>
      <c r="D147" s="78"/>
      <c r="E147" s="78"/>
      <c r="F147" s="78"/>
      <c r="G147" s="78"/>
      <c r="H147" s="78"/>
      <c r="I147" s="78"/>
      <c r="J147" s="45">
        <v>654</v>
      </c>
      <c r="K147" s="111">
        <v>5</v>
      </c>
      <c r="L147" s="111">
        <v>3</v>
      </c>
      <c r="M147" s="138" t="s">
        <v>128</v>
      </c>
      <c r="N147" s="113">
        <v>0</v>
      </c>
      <c r="O147" s="63"/>
      <c r="P147" s="64">
        <f>P151</f>
        <v>394000</v>
      </c>
      <c r="Q147" s="64"/>
      <c r="R147" s="64"/>
      <c r="S147" s="79"/>
      <c r="T147" s="50">
        <f>T149+T150+T152+T151</f>
        <v>942.9</v>
      </c>
      <c r="U147" s="50">
        <f>U149+U150+U152</f>
        <v>380.3</v>
      </c>
      <c r="V147" s="50">
        <f>V149+V150+V152</f>
        <v>733.2</v>
      </c>
      <c r="W147" s="66"/>
      <c r="X147" s="67"/>
      <c r="Y147" s="67"/>
      <c r="Z147" s="67"/>
      <c r="AA147" s="76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</row>
    <row r="148" spans="1:79" s="25" customFormat="1" ht="45" customHeight="1" x14ac:dyDescent="0.2">
      <c r="A148" s="68" t="s">
        <v>139</v>
      </c>
      <c r="B148" s="78"/>
      <c r="C148" s="78"/>
      <c r="D148" s="78"/>
      <c r="E148" s="78"/>
      <c r="F148" s="78"/>
      <c r="G148" s="78"/>
      <c r="H148" s="78"/>
      <c r="I148" s="78"/>
      <c r="J148" s="45">
        <v>654</v>
      </c>
      <c r="K148" s="111">
        <v>5</v>
      </c>
      <c r="L148" s="111">
        <v>3</v>
      </c>
      <c r="M148" s="71" t="s">
        <v>130</v>
      </c>
      <c r="N148" s="113">
        <v>0</v>
      </c>
      <c r="O148" s="63"/>
      <c r="P148" s="64">
        <f>P151</f>
        <v>394000</v>
      </c>
      <c r="Q148" s="64"/>
      <c r="R148" s="64"/>
      <c r="S148" s="79"/>
      <c r="T148" s="50">
        <f>T149+T150+T151</f>
        <v>842.9</v>
      </c>
      <c r="U148" s="50">
        <f>U149+U150</f>
        <v>280.3</v>
      </c>
      <c r="V148" s="50">
        <f>V149+V150</f>
        <v>633.20000000000005</v>
      </c>
      <c r="W148" s="66"/>
      <c r="X148" s="67"/>
      <c r="Y148" s="67"/>
      <c r="Z148" s="67"/>
      <c r="AA148" s="76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</row>
    <row r="149" spans="1:79" s="25" customFormat="1" ht="33" customHeight="1" x14ac:dyDescent="0.2">
      <c r="A149" s="78" t="s">
        <v>68</v>
      </c>
      <c r="B149" s="78"/>
      <c r="C149" s="78"/>
      <c r="D149" s="78"/>
      <c r="E149" s="78"/>
      <c r="F149" s="78"/>
      <c r="G149" s="78"/>
      <c r="H149" s="78"/>
      <c r="I149" s="78"/>
      <c r="J149" s="45">
        <v>654</v>
      </c>
      <c r="K149" s="111">
        <v>5</v>
      </c>
      <c r="L149" s="111">
        <v>3</v>
      </c>
      <c r="M149" s="71" t="s">
        <v>130</v>
      </c>
      <c r="N149" s="220">
        <v>240</v>
      </c>
      <c r="O149" s="63"/>
      <c r="P149" s="64">
        <f>394000-106700+106700</f>
        <v>394000</v>
      </c>
      <c r="Q149" s="64"/>
      <c r="R149" s="64"/>
      <c r="S149" s="79"/>
      <c r="T149" s="50">
        <v>539.9</v>
      </c>
      <c r="U149" s="50">
        <v>280.3</v>
      </c>
      <c r="V149" s="50">
        <v>633.20000000000005</v>
      </c>
      <c r="W149" s="66"/>
      <c r="X149" s="67"/>
      <c r="Y149" s="67"/>
      <c r="Z149" s="67"/>
      <c r="AA149" s="76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</row>
    <row r="150" spans="1:79" s="25" customFormat="1" ht="93.75" customHeight="1" x14ac:dyDescent="0.2">
      <c r="A150" s="68" t="s">
        <v>70</v>
      </c>
      <c r="B150" s="78"/>
      <c r="C150" s="78"/>
      <c r="D150" s="78"/>
      <c r="E150" s="78"/>
      <c r="F150" s="78"/>
      <c r="G150" s="78"/>
      <c r="H150" s="78"/>
      <c r="I150" s="78"/>
      <c r="J150" s="45">
        <v>654</v>
      </c>
      <c r="K150" s="111">
        <v>5</v>
      </c>
      <c r="L150" s="111">
        <v>3</v>
      </c>
      <c r="M150" s="71" t="s">
        <v>131</v>
      </c>
      <c r="N150" s="113">
        <v>0</v>
      </c>
      <c r="O150" s="63"/>
      <c r="P150" s="64"/>
      <c r="Q150" s="64"/>
      <c r="R150" s="64"/>
      <c r="S150" s="79"/>
      <c r="T150" s="50">
        <v>0</v>
      </c>
      <c r="U150" s="50">
        <f>U151</f>
        <v>0</v>
      </c>
      <c r="V150" s="50">
        <v>0</v>
      </c>
      <c r="W150" s="66"/>
      <c r="X150" s="67"/>
      <c r="Y150" s="67"/>
      <c r="Z150" s="67"/>
      <c r="AA150" s="76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</row>
    <row r="151" spans="1:79" s="25" customFormat="1" ht="24.75" customHeight="1" x14ac:dyDescent="0.2">
      <c r="A151" s="78" t="s">
        <v>68</v>
      </c>
      <c r="B151" s="78"/>
      <c r="C151" s="78"/>
      <c r="D151" s="78"/>
      <c r="E151" s="78"/>
      <c r="F151" s="78"/>
      <c r="G151" s="78"/>
      <c r="H151" s="78"/>
      <c r="I151" s="78"/>
      <c r="J151" s="45">
        <v>654</v>
      </c>
      <c r="K151" s="111">
        <v>5</v>
      </c>
      <c r="L151" s="111">
        <v>3</v>
      </c>
      <c r="M151" s="71" t="s">
        <v>131</v>
      </c>
      <c r="N151" s="220">
        <v>240</v>
      </c>
      <c r="O151" s="63"/>
      <c r="P151" s="64">
        <f>394000-106700+106700</f>
        <v>394000</v>
      </c>
      <c r="Q151" s="64"/>
      <c r="R151" s="64"/>
      <c r="S151" s="79"/>
      <c r="T151" s="50">
        <v>303</v>
      </c>
      <c r="U151" s="50">
        <v>0</v>
      </c>
      <c r="V151" s="50">
        <v>0</v>
      </c>
      <c r="W151" s="66"/>
      <c r="X151" s="67"/>
      <c r="Y151" s="67"/>
      <c r="Z151" s="67"/>
      <c r="AA151" s="76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</row>
    <row r="152" spans="1:79" s="53" customFormat="1" ht="42.75" customHeight="1" x14ac:dyDescent="0.15">
      <c r="A152" s="54" t="s">
        <v>140</v>
      </c>
      <c r="B152" s="44"/>
      <c r="C152" s="44"/>
      <c r="D152" s="44"/>
      <c r="E152" s="44"/>
      <c r="F152" s="44"/>
      <c r="G152" s="44"/>
      <c r="H152" s="44"/>
      <c r="I152" s="44"/>
      <c r="J152" s="45">
        <v>654</v>
      </c>
      <c r="K152" s="108">
        <v>5</v>
      </c>
      <c r="L152" s="108">
        <v>3</v>
      </c>
      <c r="M152" s="151" t="s">
        <v>154</v>
      </c>
      <c r="N152" s="109">
        <v>0</v>
      </c>
      <c r="O152" s="45"/>
      <c r="P152" s="48" t="e">
        <f>#REF!</f>
        <v>#REF!</v>
      </c>
      <c r="Q152" s="48"/>
      <c r="R152" s="48"/>
      <c r="S152" s="49"/>
      <c r="T152" s="50">
        <f>T153</f>
        <v>100</v>
      </c>
      <c r="U152" s="50">
        <f>U153</f>
        <v>100</v>
      </c>
      <c r="V152" s="50">
        <f>V153</f>
        <v>100</v>
      </c>
      <c r="W152" s="152"/>
      <c r="X152" s="152"/>
      <c r="Y152" s="152"/>
      <c r="Z152" s="152"/>
      <c r="AA152" s="60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</row>
    <row r="153" spans="1:79" s="25" customFormat="1" ht="41.25" customHeight="1" x14ac:dyDescent="0.2">
      <c r="A153" s="68" t="s">
        <v>141</v>
      </c>
      <c r="B153" s="78"/>
      <c r="C153" s="78"/>
      <c r="D153" s="78"/>
      <c r="E153" s="78"/>
      <c r="F153" s="78"/>
      <c r="G153" s="78"/>
      <c r="H153" s="78"/>
      <c r="I153" s="78"/>
      <c r="J153" s="45">
        <v>654</v>
      </c>
      <c r="K153" s="111">
        <v>5</v>
      </c>
      <c r="L153" s="111">
        <v>3</v>
      </c>
      <c r="M153" s="153" t="s">
        <v>155</v>
      </c>
      <c r="N153" s="220">
        <v>240</v>
      </c>
      <c r="O153" s="63"/>
      <c r="P153" s="64" t="e">
        <f>#REF!</f>
        <v>#REF!</v>
      </c>
      <c r="Q153" s="64"/>
      <c r="R153" s="64"/>
      <c r="S153" s="79"/>
      <c r="T153" s="50">
        <v>100</v>
      </c>
      <c r="U153" s="50">
        <v>100</v>
      </c>
      <c r="V153" s="50">
        <v>100</v>
      </c>
      <c r="W153" s="66"/>
      <c r="X153" s="67"/>
      <c r="Y153" s="67"/>
      <c r="Z153" s="67"/>
      <c r="AA153" s="76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</row>
    <row r="154" spans="1:79" s="25" customFormat="1" ht="41.25" hidden="1" customHeight="1" x14ac:dyDescent="0.2">
      <c r="A154" s="100" t="s">
        <v>138</v>
      </c>
      <c r="B154" s="78"/>
      <c r="C154" s="78"/>
      <c r="D154" s="78"/>
      <c r="E154" s="78"/>
      <c r="F154" s="78"/>
      <c r="G154" s="78"/>
      <c r="H154" s="78"/>
      <c r="I154" s="78"/>
      <c r="J154" s="45">
        <v>654</v>
      </c>
      <c r="K154" s="111">
        <v>6</v>
      </c>
      <c r="L154" s="111">
        <v>5</v>
      </c>
      <c r="M154" s="153" t="s">
        <v>128</v>
      </c>
      <c r="N154" s="220">
        <v>0</v>
      </c>
      <c r="O154" s="63"/>
      <c r="P154" s="64"/>
      <c r="Q154" s="64"/>
      <c r="R154" s="64"/>
      <c r="S154" s="79"/>
      <c r="T154" s="50">
        <v>0.4</v>
      </c>
      <c r="U154" s="50">
        <v>0.4</v>
      </c>
      <c r="V154" s="50">
        <v>0.4</v>
      </c>
      <c r="W154" s="66"/>
      <c r="X154" s="67"/>
      <c r="Y154" s="67"/>
      <c r="Z154" s="67"/>
      <c r="AA154" s="76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</row>
    <row r="155" spans="1:79" s="53" customFormat="1" ht="109.5" customHeight="1" x14ac:dyDescent="0.15">
      <c r="A155" s="233" t="s">
        <v>172</v>
      </c>
      <c r="B155" s="232"/>
      <c r="C155" s="232"/>
      <c r="D155" s="232"/>
      <c r="E155" s="232"/>
      <c r="F155" s="232"/>
      <c r="G155" s="232"/>
      <c r="H155" s="232"/>
      <c r="I155" s="232"/>
      <c r="J155" s="241">
        <v>654</v>
      </c>
      <c r="K155" s="242">
        <v>6</v>
      </c>
      <c r="L155" s="242">
        <v>5</v>
      </c>
      <c r="M155" s="243" t="s">
        <v>128</v>
      </c>
      <c r="N155" s="45">
        <v>0</v>
      </c>
      <c r="O155" s="45"/>
      <c r="P155" s="48"/>
      <c r="Q155" s="48"/>
      <c r="R155" s="48"/>
      <c r="S155" s="49"/>
      <c r="T155" s="50">
        <f t="shared" ref="T155:V156" si="10">T156</f>
        <v>0.4</v>
      </c>
      <c r="U155" s="50">
        <f t="shared" si="10"/>
        <v>0.4</v>
      </c>
      <c r="V155" s="50">
        <f t="shared" si="10"/>
        <v>0.4</v>
      </c>
      <c r="W155" s="58"/>
      <c r="X155" s="59"/>
      <c r="Y155" s="59"/>
      <c r="Z155" s="59"/>
      <c r="AA155" s="60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</row>
    <row r="156" spans="1:79" s="25" customFormat="1" ht="36.75" customHeight="1" x14ac:dyDescent="0.2">
      <c r="A156" s="120" t="s">
        <v>119</v>
      </c>
      <c r="B156" s="78"/>
      <c r="C156" s="78"/>
      <c r="D156" s="78"/>
      <c r="E156" s="78"/>
      <c r="F156" s="78"/>
      <c r="G156" s="78"/>
      <c r="H156" s="78"/>
      <c r="I156" s="78"/>
      <c r="J156" s="45">
        <v>654</v>
      </c>
      <c r="K156" s="111">
        <v>6</v>
      </c>
      <c r="L156" s="111">
        <v>5</v>
      </c>
      <c r="M156" s="153" t="s">
        <v>129</v>
      </c>
      <c r="N156" s="113">
        <v>200</v>
      </c>
      <c r="O156" s="63"/>
      <c r="P156" s="64"/>
      <c r="Q156" s="64"/>
      <c r="R156" s="64"/>
      <c r="S156" s="79"/>
      <c r="T156" s="50">
        <f t="shared" si="10"/>
        <v>0.4</v>
      </c>
      <c r="U156" s="50">
        <f t="shared" si="10"/>
        <v>0.4</v>
      </c>
      <c r="V156" s="50">
        <f t="shared" si="10"/>
        <v>0.4</v>
      </c>
      <c r="W156" s="66"/>
      <c r="X156" s="67"/>
      <c r="Y156" s="67"/>
      <c r="Z156" s="67"/>
      <c r="AA156" s="76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</row>
    <row r="157" spans="1:79" s="25" customFormat="1" ht="33.6" customHeight="1" x14ac:dyDescent="0.2">
      <c r="A157" s="120" t="s">
        <v>59</v>
      </c>
      <c r="B157" s="78"/>
      <c r="C157" s="78"/>
      <c r="D157" s="78"/>
      <c r="E157" s="78"/>
      <c r="F157" s="78"/>
      <c r="G157" s="78"/>
      <c r="H157" s="78"/>
      <c r="I157" s="78"/>
      <c r="J157" s="45">
        <v>654</v>
      </c>
      <c r="K157" s="111">
        <v>6</v>
      </c>
      <c r="L157" s="111">
        <v>5</v>
      </c>
      <c r="M157" s="153" t="s">
        <v>129</v>
      </c>
      <c r="N157" s="220">
        <v>240</v>
      </c>
      <c r="O157" s="63"/>
      <c r="P157" s="64" t="e">
        <f>#REF!</f>
        <v>#REF!</v>
      </c>
      <c r="Q157" s="64"/>
      <c r="R157" s="64"/>
      <c r="S157" s="79"/>
      <c r="T157" s="50">
        <v>0.4</v>
      </c>
      <c r="U157" s="50">
        <v>0.4</v>
      </c>
      <c r="V157" s="50">
        <v>0.4</v>
      </c>
      <c r="W157" s="66"/>
      <c r="X157" s="67"/>
      <c r="Y157" s="67"/>
      <c r="Z157" s="67"/>
      <c r="AA157" s="76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</row>
    <row r="158" spans="1:79" s="53" customFormat="1" ht="17.45" customHeight="1" x14ac:dyDescent="0.2">
      <c r="A158" s="124" t="s">
        <v>42</v>
      </c>
      <c r="B158" s="44"/>
      <c r="C158" s="44"/>
      <c r="D158" s="44"/>
      <c r="E158" s="44"/>
      <c r="F158" s="44"/>
      <c r="G158" s="44"/>
      <c r="H158" s="44"/>
      <c r="I158" s="44"/>
      <c r="J158" s="143">
        <v>654</v>
      </c>
      <c r="K158" s="154">
        <v>8</v>
      </c>
      <c r="L158" s="154">
        <v>0</v>
      </c>
      <c r="M158" s="145" t="s">
        <v>90</v>
      </c>
      <c r="N158" s="146">
        <v>0</v>
      </c>
      <c r="O158" s="143"/>
      <c r="P158" s="155" t="e">
        <f>P160+P173</f>
        <v>#REF!</v>
      </c>
      <c r="Q158" s="155"/>
      <c r="R158" s="155"/>
      <c r="S158" s="156"/>
      <c r="T158" s="157">
        <f>T160+T173</f>
        <v>9948.1999999999989</v>
      </c>
      <c r="U158" s="157">
        <f>U160+U173</f>
        <v>9944.6999999999989</v>
      </c>
      <c r="V158" s="157">
        <f>V160+V173</f>
        <v>10008.699999999999</v>
      </c>
      <c r="W158" s="58"/>
      <c r="X158" s="59"/>
      <c r="Y158" s="59"/>
      <c r="Z158" s="59"/>
      <c r="AA158" s="76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</row>
    <row r="159" spans="1:79" s="25" customFormat="1" ht="19.149999999999999" customHeight="1" x14ac:dyDescent="0.2">
      <c r="A159" s="124" t="s">
        <v>110</v>
      </c>
      <c r="B159" s="78"/>
      <c r="C159" s="78"/>
      <c r="D159" s="78"/>
      <c r="E159" s="78"/>
      <c r="F159" s="78"/>
      <c r="G159" s="78"/>
      <c r="H159" s="78"/>
      <c r="I159" s="78"/>
      <c r="J159" s="158">
        <v>654</v>
      </c>
      <c r="K159" s="159">
        <v>8</v>
      </c>
      <c r="L159" s="159">
        <v>1</v>
      </c>
      <c r="M159" s="145" t="s">
        <v>90</v>
      </c>
      <c r="N159" s="160">
        <v>0</v>
      </c>
      <c r="O159" s="158"/>
      <c r="P159" s="161">
        <f>P160</f>
        <v>5484686</v>
      </c>
      <c r="Q159" s="161"/>
      <c r="R159" s="161"/>
      <c r="S159" s="162"/>
      <c r="T159" s="157">
        <f t="shared" ref="T159:V160" si="11">T160</f>
        <v>9094.7999999999993</v>
      </c>
      <c r="U159" s="157">
        <f t="shared" si="11"/>
        <v>9091.2999999999993</v>
      </c>
      <c r="V159" s="157">
        <f t="shared" si="11"/>
        <v>9155.2999999999993</v>
      </c>
      <c r="W159" s="66"/>
      <c r="X159" s="67"/>
      <c r="Y159" s="67"/>
      <c r="Z159" s="67"/>
      <c r="AA159" s="76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</row>
    <row r="160" spans="1:79" s="25" customFormat="1" ht="60" customHeight="1" x14ac:dyDescent="0.2">
      <c r="A160" s="97" t="s">
        <v>143</v>
      </c>
      <c r="B160" s="78"/>
      <c r="C160" s="78"/>
      <c r="D160" s="78"/>
      <c r="E160" s="78"/>
      <c r="F160" s="78"/>
      <c r="G160" s="78"/>
      <c r="H160" s="78"/>
      <c r="I160" s="78"/>
      <c r="J160" s="158">
        <v>654</v>
      </c>
      <c r="K160" s="159">
        <v>8</v>
      </c>
      <c r="L160" s="159">
        <v>1</v>
      </c>
      <c r="M160" s="163" t="s">
        <v>156</v>
      </c>
      <c r="N160" s="160">
        <v>0</v>
      </c>
      <c r="O160" s="158"/>
      <c r="P160" s="164">
        <f>P161</f>
        <v>5484686</v>
      </c>
      <c r="Q160" s="164"/>
      <c r="R160" s="165"/>
      <c r="S160" s="162"/>
      <c r="T160" s="166">
        <f t="shared" si="11"/>
        <v>9094.7999999999993</v>
      </c>
      <c r="U160" s="166">
        <f t="shared" si="11"/>
        <v>9091.2999999999993</v>
      </c>
      <c r="V160" s="166">
        <f t="shared" si="11"/>
        <v>9155.2999999999993</v>
      </c>
      <c r="W160" s="66"/>
      <c r="X160" s="67"/>
      <c r="Y160" s="67"/>
      <c r="Z160" s="67"/>
      <c r="AA160" s="76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</row>
    <row r="161" spans="1:79" s="25" customFormat="1" ht="57.75" customHeight="1" x14ac:dyDescent="0.2">
      <c r="A161" s="167" t="s">
        <v>144</v>
      </c>
      <c r="B161" s="78"/>
      <c r="C161" s="78"/>
      <c r="D161" s="78"/>
      <c r="E161" s="78"/>
      <c r="F161" s="78"/>
      <c r="G161" s="78"/>
      <c r="H161" s="78"/>
      <c r="I161" s="78"/>
      <c r="J161" s="63">
        <v>654</v>
      </c>
      <c r="K161" s="111">
        <v>8</v>
      </c>
      <c r="L161" s="111">
        <v>1</v>
      </c>
      <c r="M161" s="234" t="s">
        <v>158</v>
      </c>
      <c r="N161" s="113">
        <v>0</v>
      </c>
      <c r="O161" s="63"/>
      <c r="P161" s="168">
        <f>P162+P169+P170+P164+P171</f>
        <v>5484686</v>
      </c>
      <c r="Q161" s="168"/>
      <c r="R161" s="169"/>
      <c r="S161" s="79"/>
      <c r="T161" s="170">
        <f>T162+T163+T169+T170+T164+T171+T165+T166+T167+T168</f>
        <v>9094.7999999999993</v>
      </c>
      <c r="U161" s="170">
        <f>U162+U163+U169+U170+U164+U171+U165+U166+U167+U168</f>
        <v>9091.2999999999993</v>
      </c>
      <c r="V161" s="170">
        <f>V162+V163+V169+V170+V164+V171+V165+V166+V167+V168</f>
        <v>9155.2999999999993</v>
      </c>
      <c r="W161" s="66"/>
      <c r="X161" s="80"/>
      <c r="Y161" s="67"/>
      <c r="Z161" s="67"/>
      <c r="AA161" s="66"/>
      <c r="AB161" s="66"/>
      <c r="AC161" s="66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</row>
    <row r="162" spans="1:79" s="25" customFormat="1" ht="36.75" customHeight="1" x14ac:dyDescent="0.2">
      <c r="A162" s="77" t="s">
        <v>63</v>
      </c>
      <c r="B162" s="90"/>
      <c r="C162" s="90"/>
      <c r="D162" s="90"/>
      <c r="E162" s="90"/>
      <c r="F162" s="90"/>
      <c r="G162" s="90"/>
      <c r="H162" s="90"/>
      <c r="I162" s="90"/>
      <c r="J162" s="158">
        <v>654</v>
      </c>
      <c r="K162" s="159">
        <v>8</v>
      </c>
      <c r="L162" s="159">
        <v>1</v>
      </c>
      <c r="M162" s="171" t="s">
        <v>157</v>
      </c>
      <c r="N162" s="121">
        <v>111</v>
      </c>
      <c r="O162" s="158"/>
      <c r="P162" s="164">
        <v>4791686</v>
      </c>
      <c r="Q162" s="164"/>
      <c r="R162" s="172"/>
      <c r="S162" s="162"/>
      <c r="T162" s="166">
        <v>5514.3</v>
      </c>
      <c r="U162" s="166">
        <v>5514.3</v>
      </c>
      <c r="V162" s="166">
        <v>5514.3</v>
      </c>
      <c r="W162" s="66"/>
      <c r="X162" s="67"/>
      <c r="Y162" s="67"/>
      <c r="Z162" s="67"/>
      <c r="AA162" s="66"/>
      <c r="AB162" s="66"/>
      <c r="AC162" s="66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</row>
    <row r="163" spans="1:79" s="25" customFormat="1" ht="37.15" customHeight="1" x14ac:dyDescent="0.2">
      <c r="A163" s="77" t="s">
        <v>65</v>
      </c>
      <c r="B163" s="90"/>
      <c r="C163" s="90"/>
      <c r="D163" s="90"/>
      <c r="E163" s="90"/>
      <c r="F163" s="90"/>
      <c r="G163" s="90"/>
      <c r="H163" s="90"/>
      <c r="I163" s="90"/>
      <c r="J163" s="158">
        <v>654</v>
      </c>
      <c r="K163" s="159">
        <v>8</v>
      </c>
      <c r="L163" s="159">
        <v>1</v>
      </c>
      <c r="M163" s="171" t="s">
        <v>157</v>
      </c>
      <c r="N163" s="121">
        <v>112</v>
      </c>
      <c r="O163" s="158"/>
      <c r="P163" s="164"/>
      <c r="Q163" s="164"/>
      <c r="R163" s="172"/>
      <c r="S163" s="162"/>
      <c r="T163" s="166">
        <v>48</v>
      </c>
      <c r="U163" s="166">
        <v>48</v>
      </c>
      <c r="V163" s="166">
        <v>48</v>
      </c>
      <c r="W163" s="66"/>
      <c r="X163" s="80"/>
      <c r="Y163" s="67"/>
      <c r="Z163" s="67"/>
      <c r="AA163" s="66"/>
      <c r="AB163" s="66"/>
      <c r="AC163" s="66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</row>
    <row r="164" spans="1:79" s="25" customFormat="1" ht="45" customHeight="1" x14ac:dyDescent="0.2">
      <c r="A164" s="216" t="s">
        <v>173</v>
      </c>
      <c r="B164" s="90"/>
      <c r="C164" s="90"/>
      <c r="D164" s="90"/>
      <c r="E164" s="90"/>
      <c r="F164" s="90"/>
      <c r="G164" s="90"/>
      <c r="H164" s="90"/>
      <c r="I164" s="90"/>
      <c r="J164" s="158">
        <v>654</v>
      </c>
      <c r="K164" s="159">
        <v>8</v>
      </c>
      <c r="L164" s="159">
        <v>1</v>
      </c>
      <c r="M164" s="171" t="s">
        <v>158</v>
      </c>
      <c r="N164" s="121">
        <v>119</v>
      </c>
      <c r="O164" s="158"/>
      <c r="P164" s="164">
        <v>45000</v>
      </c>
      <c r="Q164" s="164"/>
      <c r="R164" s="165"/>
      <c r="S164" s="162"/>
      <c r="T164" s="166">
        <v>1662</v>
      </c>
      <c r="U164" s="166">
        <v>1662</v>
      </c>
      <c r="V164" s="166">
        <v>1662</v>
      </c>
      <c r="W164" s="66"/>
      <c r="X164" s="67"/>
      <c r="Y164" s="67"/>
      <c r="Z164" s="67"/>
      <c r="AA164" s="66"/>
      <c r="AB164" s="66"/>
      <c r="AC164" s="66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</row>
    <row r="165" spans="1:79" s="25" customFormat="1" ht="18" customHeight="1" x14ac:dyDescent="0.2">
      <c r="A165" s="77" t="s">
        <v>63</v>
      </c>
      <c r="B165" s="90"/>
      <c r="C165" s="90"/>
      <c r="D165" s="90"/>
      <c r="E165" s="90"/>
      <c r="F165" s="90"/>
      <c r="G165" s="90"/>
      <c r="H165" s="90"/>
      <c r="I165" s="90"/>
      <c r="J165" s="158">
        <v>654</v>
      </c>
      <c r="K165" s="159">
        <v>8</v>
      </c>
      <c r="L165" s="159">
        <v>1</v>
      </c>
      <c r="M165" s="171"/>
      <c r="N165" s="121"/>
      <c r="O165" s="158"/>
      <c r="P165" s="164"/>
      <c r="Q165" s="164"/>
      <c r="R165" s="165"/>
      <c r="S165" s="162"/>
      <c r="T165" s="166"/>
      <c r="U165" s="166"/>
      <c r="V165" s="166"/>
      <c r="W165" s="66"/>
      <c r="X165" s="67"/>
      <c r="Y165" s="67"/>
      <c r="Z165" s="67"/>
      <c r="AA165" s="66"/>
      <c r="AB165" s="66"/>
      <c r="AC165" s="66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</row>
    <row r="166" spans="1:79" s="25" customFormat="1" ht="31.5" hidden="1" customHeight="1" x14ac:dyDescent="0.2">
      <c r="A166" s="90" t="s">
        <v>51</v>
      </c>
      <c r="B166" s="90"/>
      <c r="C166" s="90"/>
      <c r="D166" s="90"/>
      <c r="E166" s="90"/>
      <c r="F166" s="90"/>
      <c r="G166" s="90"/>
      <c r="H166" s="90"/>
      <c r="I166" s="90"/>
      <c r="J166" s="158">
        <v>654</v>
      </c>
      <c r="K166" s="159">
        <v>8</v>
      </c>
      <c r="L166" s="159">
        <v>1</v>
      </c>
      <c r="M166" s="171"/>
      <c r="N166" s="121"/>
      <c r="O166" s="158"/>
      <c r="P166" s="164"/>
      <c r="Q166" s="164"/>
      <c r="R166" s="165"/>
      <c r="S166" s="162"/>
      <c r="T166" s="166"/>
      <c r="U166" s="166"/>
      <c r="V166" s="166"/>
      <c r="W166" s="66"/>
      <c r="X166" s="67"/>
      <c r="Y166" s="67"/>
      <c r="Z166" s="67"/>
      <c r="AA166" s="66"/>
      <c r="AB166" s="66"/>
      <c r="AC166" s="66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</row>
    <row r="167" spans="1:79" s="25" customFormat="1" ht="18.75" hidden="1" customHeight="1" x14ac:dyDescent="0.2">
      <c r="A167" s="77" t="s">
        <v>63</v>
      </c>
      <c r="B167" s="90"/>
      <c r="C167" s="90"/>
      <c r="D167" s="90"/>
      <c r="E167" s="90"/>
      <c r="F167" s="90"/>
      <c r="G167" s="90"/>
      <c r="H167" s="90"/>
      <c r="I167" s="90"/>
      <c r="J167" s="158">
        <v>654</v>
      </c>
      <c r="K167" s="159">
        <v>8</v>
      </c>
      <c r="L167" s="159">
        <v>1</v>
      </c>
      <c r="M167" s="171"/>
      <c r="N167" s="121"/>
      <c r="O167" s="158"/>
      <c r="P167" s="164"/>
      <c r="Q167" s="164"/>
      <c r="R167" s="165"/>
      <c r="S167" s="162"/>
      <c r="T167" s="166"/>
      <c r="U167" s="166"/>
      <c r="V167" s="166"/>
      <c r="W167" s="66"/>
      <c r="X167" s="67"/>
      <c r="Y167" s="67"/>
      <c r="Z167" s="67"/>
      <c r="AA167" s="66"/>
      <c r="AB167" s="66"/>
      <c r="AC167" s="66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</row>
    <row r="168" spans="1:79" s="25" customFormat="1" ht="29.25" hidden="1" customHeight="1" x14ac:dyDescent="0.2">
      <c r="A168" s="90" t="s">
        <v>51</v>
      </c>
      <c r="B168" s="90"/>
      <c r="C168" s="90"/>
      <c r="D168" s="90"/>
      <c r="E168" s="90"/>
      <c r="F168" s="90"/>
      <c r="G168" s="90"/>
      <c r="H168" s="90"/>
      <c r="I168" s="90"/>
      <c r="J168" s="158">
        <v>654</v>
      </c>
      <c r="K168" s="159">
        <v>8</v>
      </c>
      <c r="L168" s="159">
        <v>1</v>
      </c>
      <c r="M168" s="171"/>
      <c r="N168" s="121"/>
      <c r="O168" s="158"/>
      <c r="P168" s="164"/>
      <c r="Q168" s="164"/>
      <c r="R168" s="165"/>
      <c r="S168" s="162"/>
      <c r="T168" s="166"/>
      <c r="U168" s="166"/>
      <c r="V168" s="166"/>
      <c r="W168" s="66"/>
      <c r="X168" s="67"/>
      <c r="Y168" s="67"/>
      <c r="Z168" s="67"/>
      <c r="AA168" s="66"/>
      <c r="AB168" s="66"/>
      <c r="AC168" s="66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</row>
    <row r="169" spans="1:79" s="25" customFormat="1" ht="40.9" customHeight="1" x14ac:dyDescent="0.2">
      <c r="A169" s="121" t="s">
        <v>47</v>
      </c>
      <c r="B169" s="90"/>
      <c r="C169" s="90"/>
      <c r="D169" s="90"/>
      <c r="E169" s="90"/>
      <c r="F169" s="90"/>
      <c r="G169" s="90"/>
      <c r="H169" s="90"/>
      <c r="I169" s="90"/>
      <c r="J169" s="158">
        <v>654</v>
      </c>
      <c r="K169" s="159">
        <v>8</v>
      </c>
      <c r="L169" s="159">
        <v>1</v>
      </c>
      <c r="M169" s="171" t="s">
        <v>157</v>
      </c>
      <c r="N169" s="233">
        <v>200</v>
      </c>
      <c r="O169" s="158"/>
      <c r="P169" s="164">
        <v>17000</v>
      </c>
      <c r="Q169" s="164"/>
      <c r="R169" s="165"/>
      <c r="S169" s="162"/>
      <c r="T169" s="166">
        <v>41.5</v>
      </c>
      <c r="U169" s="166">
        <v>45</v>
      </c>
      <c r="V169" s="166">
        <v>48</v>
      </c>
      <c r="W169" s="221"/>
      <c r="X169" s="67"/>
      <c r="Y169" s="67"/>
      <c r="Z169" s="67"/>
      <c r="AA169" s="66"/>
      <c r="AB169" s="66"/>
      <c r="AC169" s="66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</row>
    <row r="170" spans="1:79" s="25" customFormat="1" ht="35.25" customHeight="1" x14ac:dyDescent="0.2">
      <c r="A170" s="90" t="s">
        <v>68</v>
      </c>
      <c r="B170" s="90"/>
      <c r="C170" s="90"/>
      <c r="D170" s="90"/>
      <c r="E170" s="90"/>
      <c r="F170" s="90"/>
      <c r="G170" s="90"/>
      <c r="H170" s="90"/>
      <c r="I170" s="90"/>
      <c r="J170" s="158">
        <v>654</v>
      </c>
      <c r="K170" s="159">
        <v>8</v>
      </c>
      <c r="L170" s="159">
        <v>1</v>
      </c>
      <c r="M170" s="171" t="s">
        <v>157</v>
      </c>
      <c r="N170" s="233">
        <v>240</v>
      </c>
      <c r="O170" s="158"/>
      <c r="P170" s="164">
        <v>631000</v>
      </c>
      <c r="Q170" s="164"/>
      <c r="R170" s="164"/>
      <c r="S170" s="162"/>
      <c r="T170" s="166">
        <v>1818</v>
      </c>
      <c r="U170" s="166">
        <v>1811</v>
      </c>
      <c r="V170" s="166">
        <v>1852</v>
      </c>
      <c r="W170" s="221"/>
      <c r="X170" s="67"/>
      <c r="Y170" s="67"/>
      <c r="Z170" s="67"/>
      <c r="AA170" s="76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</row>
    <row r="171" spans="1:79" s="25" customFormat="1" ht="33.6" customHeight="1" x14ac:dyDescent="0.2">
      <c r="A171" s="90" t="s">
        <v>74</v>
      </c>
      <c r="B171" s="90"/>
      <c r="C171" s="90"/>
      <c r="D171" s="90"/>
      <c r="E171" s="90"/>
      <c r="F171" s="90"/>
      <c r="G171" s="90"/>
      <c r="H171" s="90"/>
      <c r="I171" s="90"/>
      <c r="J171" s="158">
        <v>654</v>
      </c>
      <c r="K171" s="159">
        <v>8</v>
      </c>
      <c r="L171" s="159">
        <v>1</v>
      </c>
      <c r="M171" s="171" t="s">
        <v>157</v>
      </c>
      <c r="N171" s="121">
        <v>851</v>
      </c>
      <c r="O171" s="158"/>
      <c r="P171" s="164"/>
      <c r="Q171" s="164"/>
      <c r="R171" s="172"/>
      <c r="S171" s="162"/>
      <c r="T171" s="166">
        <v>11</v>
      </c>
      <c r="U171" s="166">
        <v>11</v>
      </c>
      <c r="V171" s="166">
        <v>31</v>
      </c>
      <c r="W171" s="66"/>
      <c r="X171" s="67"/>
      <c r="Y171" s="67"/>
      <c r="Z171" s="67"/>
      <c r="AA171" s="76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</row>
    <row r="172" spans="1:79" s="25" customFormat="1" ht="16.899999999999999" customHeight="1" x14ac:dyDescent="0.2">
      <c r="A172" s="124" t="s">
        <v>111</v>
      </c>
      <c r="B172" s="90"/>
      <c r="C172" s="90"/>
      <c r="D172" s="90"/>
      <c r="E172" s="90"/>
      <c r="F172" s="90"/>
      <c r="G172" s="90"/>
      <c r="H172" s="90"/>
      <c r="I172" s="90"/>
      <c r="J172" s="143">
        <v>654</v>
      </c>
      <c r="K172" s="173">
        <v>8</v>
      </c>
      <c r="L172" s="173">
        <v>2</v>
      </c>
      <c r="M172" s="145" t="s">
        <v>90</v>
      </c>
      <c r="N172" s="143">
        <v>0</v>
      </c>
      <c r="O172" s="143"/>
      <c r="P172" s="174" t="e">
        <f>P173</f>
        <v>#REF!</v>
      </c>
      <c r="Q172" s="174"/>
      <c r="R172" s="175"/>
      <c r="S172" s="156"/>
      <c r="T172" s="166">
        <f>T173</f>
        <v>853.4</v>
      </c>
      <c r="U172" s="166">
        <f>U173</f>
        <v>853.4</v>
      </c>
      <c r="V172" s="166">
        <f>V173</f>
        <v>853.40000000000009</v>
      </c>
      <c r="W172" s="66"/>
      <c r="X172" s="67"/>
      <c r="Y172" s="67"/>
      <c r="Z172" s="67"/>
      <c r="AA172" s="76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</row>
    <row r="173" spans="1:79" s="25" customFormat="1" ht="53.45" customHeight="1" x14ac:dyDescent="0.2">
      <c r="A173" s="97" t="s">
        <v>143</v>
      </c>
      <c r="B173" s="90"/>
      <c r="C173" s="90"/>
      <c r="D173" s="90"/>
      <c r="E173" s="90"/>
      <c r="F173" s="90"/>
      <c r="G173" s="90"/>
      <c r="H173" s="90"/>
      <c r="I173" s="90"/>
      <c r="J173" s="158">
        <v>654</v>
      </c>
      <c r="K173" s="176">
        <v>8</v>
      </c>
      <c r="L173" s="176">
        <v>2</v>
      </c>
      <c r="M173" s="177" t="s">
        <v>156</v>
      </c>
      <c r="N173" s="158">
        <v>0</v>
      </c>
      <c r="O173" s="158"/>
      <c r="P173" s="164" t="e">
        <f>P175+#REF!+P177</f>
        <v>#REF!</v>
      </c>
      <c r="Q173" s="164"/>
      <c r="R173" s="165"/>
      <c r="S173" s="162"/>
      <c r="T173" s="166">
        <f>T174+T178+T179+T180+T181</f>
        <v>853.4</v>
      </c>
      <c r="U173" s="166">
        <f>U174+U178+U179+U180+U181</f>
        <v>853.4</v>
      </c>
      <c r="V173" s="166">
        <f>V175+V176+V177</f>
        <v>853.40000000000009</v>
      </c>
      <c r="W173" s="66"/>
      <c r="X173" s="67"/>
      <c r="Y173" s="67"/>
      <c r="Z173" s="67"/>
      <c r="AA173" s="76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</row>
    <row r="174" spans="1:79" s="25" customFormat="1" ht="56.25" customHeight="1" x14ac:dyDescent="0.2">
      <c r="A174" s="178" t="s">
        <v>144</v>
      </c>
      <c r="B174" s="90"/>
      <c r="C174" s="90"/>
      <c r="D174" s="90"/>
      <c r="E174" s="90"/>
      <c r="F174" s="90"/>
      <c r="G174" s="90"/>
      <c r="H174" s="90"/>
      <c r="I174" s="90"/>
      <c r="J174" s="158">
        <v>654</v>
      </c>
      <c r="K174" s="176">
        <v>8</v>
      </c>
      <c r="L174" s="176">
        <v>2</v>
      </c>
      <c r="M174" s="171" t="s">
        <v>157</v>
      </c>
      <c r="N174" s="158">
        <v>0</v>
      </c>
      <c r="O174" s="158"/>
      <c r="P174" s="164" t="e">
        <f>P175+P177+#REF!</f>
        <v>#REF!</v>
      </c>
      <c r="Q174" s="164"/>
      <c r="R174" s="165"/>
      <c r="S174" s="162"/>
      <c r="T174" s="166">
        <v>853.4</v>
      </c>
      <c r="U174" s="166">
        <v>853.4</v>
      </c>
      <c r="V174" s="166">
        <f>V175+V176+V177</f>
        <v>853.40000000000009</v>
      </c>
      <c r="W174" s="66"/>
      <c r="X174" s="67"/>
      <c r="Y174" s="67"/>
      <c r="Z174" s="67"/>
      <c r="AA174" s="76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</row>
    <row r="175" spans="1:79" s="25" customFormat="1" ht="19.899999999999999" customHeight="1" x14ac:dyDescent="0.2">
      <c r="A175" s="77" t="s">
        <v>63</v>
      </c>
      <c r="B175" s="90"/>
      <c r="C175" s="90"/>
      <c r="D175" s="90"/>
      <c r="E175" s="90"/>
      <c r="F175" s="90"/>
      <c r="G175" s="90"/>
      <c r="H175" s="90"/>
      <c r="I175" s="90"/>
      <c r="J175" s="158">
        <v>654</v>
      </c>
      <c r="K175" s="159">
        <v>8</v>
      </c>
      <c r="L175" s="159">
        <v>2</v>
      </c>
      <c r="M175" s="171" t="s">
        <v>157</v>
      </c>
      <c r="N175" s="121">
        <v>111</v>
      </c>
      <c r="O175" s="158"/>
      <c r="P175" s="164">
        <v>378686</v>
      </c>
      <c r="Q175" s="164"/>
      <c r="R175" s="172"/>
      <c r="S175" s="162"/>
      <c r="T175" s="166">
        <v>645.20000000000005</v>
      </c>
      <c r="U175" s="166">
        <v>645.20000000000005</v>
      </c>
      <c r="V175" s="166">
        <v>645.20000000000005</v>
      </c>
      <c r="W175" s="66"/>
      <c r="X175" s="67"/>
      <c r="Y175" s="67"/>
      <c r="Z175" s="67"/>
      <c r="AA175" s="66"/>
      <c r="AB175" s="66"/>
      <c r="AC175" s="66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</row>
    <row r="176" spans="1:79" s="25" customFormat="1" ht="39" customHeight="1" x14ac:dyDescent="0.2">
      <c r="A176" s="77" t="s">
        <v>65</v>
      </c>
      <c r="B176" s="90"/>
      <c r="C176" s="90"/>
      <c r="D176" s="90"/>
      <c r="E176" s="90"/>
      <c r="F176" s="90"/>
      <c r="G176" s="90"/>
      <c r="H176" s="90"/>
      <c r="I176" s="90"/>
      <c r="J176" s="158">
        <v>654</v>
      </c>
      <c r="K176" s="159">
        <v>8</v>
      </c>
      <c r="L176" s="159">
        <v>2</v>
      </c>
      <c r="M176" s="171" t="s">
        <v>157</v>
      </c>
      <c r="N176" s="121">
        <v>112</v>
      </c>
      <c r="O176" s="158"/>
      <c r="P176" s="164"/>
      <c r="Q176" s="164"/>
      <c r="R176" s="172"/>
      <c r="S176" s="162"/>
      <c r="T176" s="166">
        <v>10</v>
      </c>
      <c r="U176" s="166">
        <v>10</v>
      </c>
      <c r="V176" s="166">
        <v>10</v>
      </c>
      <c r="W176" s="66"/>
      <c r="X176" s="67"/>
      <c r="Y176" s="67"/>
      <c r="Z176" s="67"/>
      <c r="AA176" s="76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</row>
    <row r="177" spans="1:79" s="25" customFormat="1" ht="33.6" customHeight="1" x14ac:dyDescent="0.2">
      <c r="A177" s="216" t="s">
        <v>173</v>
      </c>
      <c r="B177" s="90"/>
      <c r="C177" s="90"/>
      <c r="D177" s="90"/>
      <c r="E177" s="90"/>
      <c r="F177" s="90"/>
      <c r="G177" s="90"/>
      <c r="H177" s="90"/>
      <c r="I177" s="90"/>
      <c r="J177" s="158">
        <v>654</v>
      </c>
      <c r="K177" s="159">
        <v>8</v>
      </c>
      <c r="L177" s="159">
        <v>2</v>
      </c>
      <c r="M177" s="171" t="s">
        <v>157</v>
      </c>
      <c r="N177" s="233">
        <v>119</v>
      </c>
      <c r="O177" s="158"/>
      <c r="P177" s="164">
        <v>5000</v>
      </c>
      <c r="Q177" s="164"/>
      <c r="R177" s="165"/>
      <c r="S177" s="162"/>
      <c r="T177" s="166">
        <v>198.2</v>
      </c>
      <c r="U177" s="166">
        <v>198.2</v>
      </c>
      <c r="V177" s="166">
        <v>198.2</v>
      </c>
      <c r="W177" s="66"/>
      <c r="X177" s="67"/>
      <c r="Y177" s="67"/>
      <c r="Z177" s="67"/>
      <c r="AA177" s="76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</row>
    <row r="178" spans="1:79" s="25" customFormat="1" ht="2.25" customHeight="1" x14ac:dyDescent="0.2">
      <c r="A178" s="77" t="s">
        <v>63</v>
      </c>
      <c r="B178" s="90"/>
      <c r="C178" s="90"/>
      <c r="D178" s="90"/>
      <c r="E178" s="90"/>
      <c r="F178" s="90"/>
      <c r="G178" s="90"/>
      <c r="H178" s="90"/>
      <c r="I178" s="90"/>
      <c r="J178" s="158">
        <v>654</v>
      </c>
      <c r="K178" s="159">
        <v>8</v>
      </c>
      <c r="L178" s="159">
        <v>2</v>
      </c>
      <c r="M178" s="171"/>
      <c r="N178" s="121"/>
      <c r="O178" s="158"/>
      <c r="P178" s="164"/>
      <c r="Q178" s="164"/>
      <c r="R178" s="165"/>
      <c r="S178" s="162"/>
      <c r="T178" s="166"/>
      <c r="U178" s="166"/>
      <c r="V178" s="166"/>
      <c r="W178" s="66"/>
      <c r="X178" s="67"/>
      <c r="Y178" s="67"/>
      <c r="Z178" s="67"/>
      <c r="AA178" s="76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</row>
    <row r="179" spans="1:79" s="25" customFormat="1" ht="32.25" hidden="1" customHeight="1" x14ac:dyDescent="0.2">
      <c r="A179" s="90" t="s">
        <v>51</v>
      </c>
      <c r="B179" s="90"/>
      <c r="C179" s="90"/>
      <c r="D179" s="90"/>
      <c r="E179" s="90"/>
      <c r="F179" s="90"/>
      <c r="G179" s="90"/>
      <c r="H179" s="90"/>
      <c r="I179" s="90"/>
      <c r="J179" s="158">
        <v>654</v>
      </c>
      <c r="K179" s="159">
        <v>8</v>
      </c>
      <c r="L179" s="159">
        <v>2</v>
      </c>
      <c r="M179" s="171"/>
      <c r="N179" s="121"/>
      <c r="O179" s="158"/>
      <c r="P179" s="164"/>
      <c r="Q179" s="164"/>
      <c r="R179" s="165"/>
      <c r="S179" s="162"/>
      <c r="T179" s="166"/>
      <c r="U179" s="166"/>
      <c r="V179" s="166"/>
      <c r="W179" s="66"/>
      <c r="X179" s="67"/>
      <c r="Y179" s="67"/>
      <c r="Z179" s="67"/>
      <c r="AA179" s="76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</row>
    <row r="180" spans="1:79" s="25" customFormat="1" ht="19.5" hidden="1" customHeight="1" x14ac:dyDescent="0.2">
      <c r="A180" s="77" t="s">
        <v>63</v>
      </c>
      <c r="B180" s="90"/>
      <c r="C180" s="90"/>
      <c r="D180" s="90"/>
      <c r="E180" s="90"/>
      <c r="F180" s="90"/>
      <c r="G180" s="90"/>
      <c r="H180" s="90"/>
      <c r="I180" s="90"/>
      <c r="J180" s="158">
        <v>654</v>
      </c>
      <c r="K180" s="159">
        <v>8</v>
      </c>
      <c r="L180" s="159">
        <v>2</v>
      </c>
      <c r="M180" s="171"/>
      <c r="N180" s="121"/>
      <c r="O180" s="158"/>
      <c r="P180" s="164"/>
      <c r="Q180" s="164"/>
      <c r="R180" s="165"/>
      <c r="S180" s="162"/>
      <c r="T180" s="166"/>
      <c r="U180" s="166"/>
      <c r="V180" s="166"/>
      <c r="W180" s="66"/>
      <c r="X180" s="67"/>
      <c r="Y180" s="67"/>
      <c r="Z180" s="67"/>
      <c r="AA180" s="76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</row>
    <row r="181" spans="1:79" s="25" customFormat="1" ht="31.5" hidden="1" customHeight="1" x14ac:dyDescent="0.2">
      <c r="A181" s="90" t="s">
        <v>51</v>
      </c>
      <c r="B181" s="90"/>
      <c r="C181" s="90"/>
      <c r="D181" s="90"/>
      <c r="E181" s="90"/>
      <c r="F181" s="90"/>
      <c r="G181" s="90"/>
      <c r="H181" s="90"/>
      <c r="I181" s="90"/>
      <c r="J181" s="158">
        <v>654</v>
      </c>
      <c r="K181" s="159">
        <v>8</v>
      </c>
      <c r="L181" s="159">
        <v>2</v>
      </c>
      <c r="M181" s="171"/>
      <c r="N181" s="121"/>
      <c r="O181" s="158"/>
      <c r="P181" s="164"/>
      <c r="Q181" s="164"/>
      <c r="R181" s="165"/>
      <c r="S181" s="162"/>
      <c r="T181" s="166"/>
      <c r="U181" s="166"/>
      <c r="V181" s="166"/>
      <c r="W181" s="66"/>
      <c r="X181" s="67"/>
      <c r="Y181" s="67"/>
      <c r="Z181" s="67"/>
      <c r="AA181" s="76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</row>
    <row r="182" spans="1:79" s="53" customFormat="1" ht="19.899999999999999" customHeight="1" x14ac:dyDescent="0.2">
      <c r="A182" s="124" t="s">
        <v>39</v>
      </c>
      <c r="B182" s="98"/>
      <c r="C182" s="98"/>
      <c r="D182" s="98"/>
      <c r="E182" s="98"/>
      <c r="F182" s="98"/>
      <c r="G182" s="98"/>
      <c r="H182" s="98"/>
      <c r="I182" s="98"/>
      <c r="J182" s="143">
        <v>654</v>
      </c>
      <c r="K182" s="154">
        <v>10</v>
      </c>
      <c r="L182" s="154">
        <v>0</v>
      </c>
      <c r="M182" s="179" t="s">
        <v>90</v>
      </c>
      <c r="N182" s="146">
        <v>0</v>
      </c>
      <c r="O182" s="143"/>
      <c r="P182" s="174">
        <f>P187</f>
        <v>240000</v>
      </c>
      <c r="Q182" s="174"/>
      <c r="R182" s="180"/>
      <c r="S182" s="156"/>
      <c r="T182" s="166">
        <f t="shared" ref="T182:V183" si="12">T183</f>
        <v>347</v>
      </c>
      <c r="U182" s="166">
        <f t="shared" si="12"/>
        <v>321.3</v>
      </c>
      <c r="V182" s="166">
        <f t="shared" si="12"/>
        <v>324.39999999999998</v>
      </c>
      <c r="W182" s="58"/>
      <c r="X182" s="59"/>
      <c r="Y182" s="59"/>
      <c r="Z182" s="59"/>
      <c r="AA182" s="76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</row>
    <row r="183" spans="1:79" s="53" customFormat="1" ht="19.149999999999999" customHeight="1" x14ac:dyDescent="0.2">
      <c r="A183" s="77" t="s">
        <v>40</v>
      </c>
      <c r="B183" s="98"/>
      <c r="C183" s="98"/>
      <c r="D183" s="98"/>
      <c r="E183" s="98"/>
      <c r="F183" s="98"/>
      <c r="G183" s="98"/>
      <c r="H183" s="98"/>
      <c r="I183" s="98"/>
      <c r="J183" s="143">
        <v>654</v>
      </c>
      <c r="K183" s="159">
        <v>10</v>
      </c>
      <c r="L183" s="159">
        <v>1</v>
      </c>
      <c r="M183" s="179" t="s">
        <v>90</v>
      </c>
      <c r="N183" s="160">
        <v>0</v>
      </c>
      <c r="O183" s="143"/>
      <c r="P183" s="164">
        <f>P184</f>
        <v>240000</v>
      </c>
      <c r="Q183" s="164"/>
      <c r="R183" s="165"/>
      <c r="S183" s="156"/>
      <c r="T183" s="166">
        <f t="shared" si="12"/>
        <v>347</v>
      </c>
      <c r="U183" s="166">
        <f t="shared" si="12"/>
        <v>321.3</v>
      </c>
      <c r="V183" s="166">
        <f t="shared" si="12"/>
        <v>324.39999999999998</v>
      </c>
      <c r="W183" s="58"/>
      <c r="X183" s="59"/>
      <c r="Y183" s="59"/>
      <c r="Z183" s="59"/>
      <c r="AA183" s="76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</row>
    <row r="184" spans="1:79" s="25" customFormat="1" ht="40.5" customHeight="1" x14ac:dyDescent="0.2">
      <c r="A184" s="181" t="s">
        <v>8</v>
      </c>
      <c r="B184" s="90"/>
      <c r="C184" s="90"/>
      <c r="D184" s="90"/>
      <c r="E184" s="90"/>
      <c r="F184" s="90"/>
      <c r="G184" s="90"/>
      <c r="H184" s="90"/>
      <c r="I184" s="90"/>
      <c r="J184" s="143">
        <v>654</v>
      </c>
      <c r="K184" s="159">
        <v>10</v>
      </c>
      <c r="L184" s="159">
        <v>1</v>
      </c>
      <c r="M184" s="182" t="s">
        <v>76</v>
      </c>
      <c r="N184" s="160">
        <v>0</v>
      </c>
      <c r="O184" s="158"/>
      <c r="P184" s="164">
        <f>P186</f>
        <v>240000</v>
      </c>
      <c r="Q184" s="164"/>
      <c r="R184" s="165"/>
      <c r="S184" s="162"/>
      <c r="T184" s="166">
        <f>T186</f>
        <v>347</v>
      </c>
      <c r="U184" s="166">
        <f>U186</f>
        <v>321.3</v>
      </c>
      <c r="V184" s="166">
        <f>V186</f>
        <v>324.39999999999998</v>
      </c>
      <c r="W184" s="66"/>
      <c r="X184" s="67"/>
      <c r="Y184" s="67"/>
      <c r="Z184" s="67"/>
      <c r="AA184" s="76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</row>
    <row r="185" spans="1:79" s="25" customFormat="1" ht="66" customHeight="1" x14ac:dyDescent="0.2">
      <c r="A185" s="235" t="s">
        <v>175</v>
      </c>
      <c r="B185" s="90"/>
      <c r="C185" s="90"/>
      <c r="D185" s="90"/>
      <c r="E185" s="90"/>
      <c r="F185" s="90"/>
      <c r="G185" s="90"/>
      <c r="H185" s="90"/>
      <c r="I185" s="90"/>
      <c r="J185" s="143">
        <v>654</v>
      </c>
      <c r="K185" s="159">
        <v>10</v>
      </c>
      <c r="L185" s="159">
        <v>1</v>
      </c>
      <c r="M185" s="182" t="s">
        <v>79</v>
      </c>
      <c r="N185" s="160">
        <v>0</v>
      </c>
      <c r="O185" s="158"/>
      <c r="P185" s="164">
        <f>P186</f>
        <v>240000</v>
      </c>
      <c r="Q185" s="164"/>
      <c r="R185" s="165"/>
      <c r="S185" s="162"/>
      <c r="T185" s="166">
        <f t="shared" ref="T185:V186" si="13">T186</f>
        <v>347</v>
      </c>
      <c r="U185" s="166">
        <f t="shared" si="13"/>
        <v>321.3</v>
      </c>
      <c r="V185" s="166">
        <f t="shared" si="13"/>
        <v>324.39999999999998</v>
      </c>
      <c r="W185" s="66"/>
      <c r="X185" s="67"/>
      <c r="Y185" s="67"/>
      <c r="Z185" s="67"/>
      <c r="AA185" s="76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</row>
    <row r="186" spans="1:79" s="25" customFormat="1" ht="24" customHeight="1" x14ac:dyDescent="0.2">
      <c r="A186" s="233" t="s">
        <v>40</v>
      </c>
      <c r="B186" s="90"/>
      <c r="C186" s="90"/>
      <c r="D186" s="90"/>
      <c r="E186" s="90"/>
      <c r="F186" s="90"/>
      <c r="G186" s="90"/>
      <c r="H186" s="90"/>
      <c r="I186" s="90"/>
      <c r="J186" s="143">
        <v>654</v>
      </c>
      <c r="K186" s="159">
        <v>10</v>
      </c>
      <c r="L186" s="159">
        <v>1</v>
      </c>
      <c r="M186" s="182" t="s">
        <v>79</v>
      </c>
      <c r="N186" s="160">
        <v>300</v>
      </c>
      <c r="O186" s="158"/>
      <c r="P186" s="164">
        <f>P187</f>
        <v>240000</v>
      </c>
      <c r="Q186" s="164"/>
      <c r="R186" s="165"/>
      <c r="S186" s="162"/>
      <c r="T186" s="166">
        <f>T187</f>
        <v>347</v>
      </c>
      <c r="U186" s="166">
        <f t="shared" si="13"/>
        <v>321.3</v>
      </c>
      <c r="V186" s="166">
        <f t="shared" si="13"/>
        <v>324.39999999999998</v>
      </c>
      <c r="W186" s="355"/>
      <c r="X186" s="356"/>
      <c r="Y186" s="356"/>
      <c r="Z186" s="67"/>
      <c r="AA186" s="76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</row>
    <row r="187" spans="1:79" s="25" customFormat="1" ht="32.25" customHeight="1" x14ac:dyDescent="0.2">
      <c r="A187" s="237" t="s">
        <v>174</v>
      </c>
      <c r="B187" s="90"/>
      <c r="C187" s="90"/>
      <c r="D187" s="90"/>
      <c r="E187" s="90"/>
      <c r="F187" s="90"/>
      <c r="G187" s="90"/>
      <c r="H187" s="90"/>
      <c r="I187" s="90"/>
      <c r="J187" s="143">
        <v>654</v>
      </c>
      <c r="K187" s="159">
        <v>10</v>
      </c>
      <c r="L187" s="159">
        <v>1</v>
      </c>
      <c r="M187" s="182" t="s">
        <v>79</v>
      </c>
      <c r="N187" s="236">
        <v>320</v>
      </c>
      <c r="O187" s="158"/>
      <c r="P187" s="164">
        <f>240000-200000+200000</f>
        <v>240000</v>
      </c>
      <c r="Q187" s="164"/>
      <c r="R187" s="165"/>
      <c r="S187" s="162"/>
      <c r="T187" s="166">
        <v>347</v>
      </c>
      <c r="U187" s="166">
        <v>321.3</v>
      </c>
      <c r="V187" s="166">
        <v>324.39999999999998</v>
      </c>
      <c r="W187" s="355"/>
      <c r="X187" s="356"/>
      <c r="Y187" s="356"/>
      <c r="Z187" s="67"/>
      <c r="AA187" s="76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</row>
    <row r="188" spans="1:79" s="53" customFormat="1" ht="15.6" customHeight="1" x14ac:dyDescent="0.2">
      <c r="A188" s="124" t="s">
        <v>112</v>
      </c>
      <c r="B188" s="98"/>
      <c r="C188" s="98"/>
      <c r="D188" s="98"/>
      <c r="E188" s="98"/>
      <c r="F188" s="98"/>
      <c r="G188" s="98"/>
      <c r="H188" s="98"/>
      <c r="I188" s="98"/>
      <c r="J188" s="143">
        <v>654</v>
      </c>
      <c r="K188" s="173">
        <v>11</v>
      </c>
      <c r="L188" s="173">
        <v>0</v>
      </c>
      <c r="M188" s="179" t="s">
        <v>90</v>
      </c>
      <c r="N188" s="143">
        <v>0</v>
      </c>
      <c r="O188" s="143"/>
      <c r="P188" s="155">
        <f>P190</f>
        <v>170888</v>
      </c>
      <c r="Q188" s="155"/>
      <c r="R188" s="155"/>
      <c r="S188" s="156"/>
      <c r="T188" s="157">
        <f>T190</f>
        <v>2050.1999999999998</v>
      </c>
      <c r="U188" s="157">
        <f>U190</f>
        <v>2050.1999999999998</v>
      </c>
      <c r="V188" s="157">
        <f>V190</f>
        <v>2050.1999999999998</v>
      </c>
      <c r="W188" s="58"/>
      <c r="X188" s="59"/>
      <c r="Y188" s="59"/>
      <c r="Z188" s="59"/>
      <c r="AA188" s="76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</row>
    <row r="189" spans="1:79" s="25" customFormat="1" ht="19.149999999999999" customHeight="1" x14ac:dyDescent="0.2">
      <c r="A189" s="183" t="s">
        <v>53</v>
      </c>
      <c r="B189" s="90"/>
      <c r="C189" s="90"/>
      <c r="D189" s="90"/>
      <c r="E189" s="90"/>
      <c r="F189" s="90"/>
      <c r="G189" s="90"/>
      <c r="H189" s="90"/>
      <c r="I189" s="90"/>
      <c r="J189" s="158">
        <v>654</v>
      </c>
      <c r="K189" s="176">
        <v>11</v>
      </c>
      <c r="L189" s="176">
        <v>1</v>
      </c>
      <c r="M189" s="179" t="s">
        <v>90</v>
      </c>
      <c r="N189" s="158">
        <v>0</v>
      </c>
      <c r="O189" s="158"/>
      <c r="P189" s="161">
        <f>P190</f>
        <v>170888</v>
      </c>
      <c r="Q189" s="161"/>
      <c r="R189" s="161"/>
      <c r="S189" s="162"/>
      <c r="T189" s="157">
        <f t="shared" ref="T189:V190" si="14">T190</f>
        <v>2050.1999999999998</v>
      </c>
      <c r="U189" s="157">
        <f t="shared" si="14"/>
        <v>2050.1999999999998</v>
      </c>
      <c r="V189" s="157">
        <f t="shared" si="14"/>
        <v>2050.1999999999998</v>
      </c>
      <c r="W189" s="66"/>
      <c r="X189" s="67"/>
      <c r="Y189" s="67"/>
      <c r="Z189" s="67"/>
      <c r="AA189" s="60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</row>
    <row r="190" spans="1:79" s="25" customFormat="1" ht="40.9" customHeight="1" x14ac:dyDescent="0.2">
      <c r="A190" s="97" t="s">
        <v>146</v>
      </c>
      <c r="B190" s="90"/>
      <c r="C190" s="90"/>
      <c r="D190" s="90"/>
      <c r="E190" s="90"/>
      <c r="F190" s="90"/>
      <c r="G190" s="90"/>
      <c r="H190" s="90"/>
      <c r="I190" s="90"/>
      <c r="J190" s="158">
        <v>654</v>
      </c>
      <c r="K190" s="176">
        <v>11</v>
      </c>
      <c r="L190" s="176">
        <v>1</v>
      </c>
      <c r="M190" s="184" t="s">
        <v>159</v>
      </c>
      <c r="N190" s="158">
        <v>0</v>
      </c>
      <c r="O190" s="158"/>
      <c r="P190" s="161">
        <f>P191+P195</f>
        <v>170888</v>
      </c>
      <c r="Q190" s="161"/>
      <c r="R190" s="161"/>
      <c r="S190" s="162"/>
      <c r="T190" s="157">
        <f t="shared" si="14"/>
        <v>2050.1999999999998</v>
      </c>
      <c r="U190" s="157">
        <f t="shared" si="14"/>
        <v>2050.1999999999998</v>
      </c>
      <c r="V190" s="157">
        <f t="shared" si="14"/>
        <v>2050.1999999999998</v>
      </c>
      <c r="W190" s="66"/>
      <c r="X190" s="67"/>
      <c r="Y190" s="67"/>
      <c r="Z190" s="67"/>
      <c r="AA190" s="60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</row>
    <row r="191" spans="1:79" s="25" customFormat="1" ht="50.25" customHeight="1" x14ac:dyDescent="0.2">
      <c r="A191" s="120" t="s">
        <v>147</v>
      </c>
      <c r="B191" s="90"/>
      <c r="C191" s="90"/>
      <c r="D191" s="90"/>
      <c r="E191" s="90"/>
      <c r="F191" s="90"/>
      <c r="G191" s="90"/>
      <c r="H191" s="90"/>
      <c r="I191" s="90"/>
      <c r="J191" s="158">
        <v>654</v>
      </c>
      <c r="K191" s="176">
        <v>11</v>
      </c>
      <c r="L191" s="176">
        <v>1</v>
      </c>
      <c r="M191" s="171" t="s">
        <v>145</v>
      </c>
      <c r="N191" s="158">
        <v>0</v>
      </c>
      <c r="O191" s="158"/>
      <c r="P191" s="161">
        <f>P193+P196</f>
        <v>170888</v>
      </c>
      <c r="Q191" s="161"/>
      <c r="R191" s="185"/>
      <c r="S191" s="162"/>
      <c r="T191" s="157">
        <f>T192+T193+T196+T194+T195</f>
        <v>2050.1999999999998</v>
      </c>
      <c r="U191" s="157">
        <f>U192+U193+U196+U194+U195</f>
        <v>2050.1999999999998</v>
      </c>
      <c r="V191" s="157">
        <f>V192+V193+V196+V194+V195</f>
        <v>2050.1999999999998</v>
      </c>
      <c r="W191" s="66"/>
      <c r="X191" s="67"/>
      <c r="Y191" s="67"/>
      <c r="Z191" s="67"/>
      <c r="AA191" s="60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</row>
    <row r="192" spans="1:79" s="25" customFormat="1" ht="19.149999999999999" customHeight="1" x14ac:dyDescent="0.2">
      <c r="A192" s="77" t="s">
        <v>63</v>
      </c>
      <c r="B192" s="90"/>
      <c r="C192" s="90"/>
      <c r="D192" s="90"/>
      <c r="E192" s="90"/>
      <c r="F192" s="90"/>
      <c r="G192" s="90"/>
      <c r="H192" s="90"/>
      <c r="I192" s="90"/>
      <c r="J192" s="158">
        <v>654</v>
      </c>
      <c r="K192" s="176">
        <v>11</v>
      </c>
      <c r="L192" s="176">
        <v>1</v>
      </c>
      <c r="M192" s="171" t="s">
        <v>145</v>
      </c>
      <c r="N192" s="158">
        <v>111</v>
      </c>
      <c r="O192" s="158"/>
      <c r="P192" s="161"/>
      <c r="Q192" s="161"/>
      <c r="R192" s="185"/>
      <c r="S192" s="162"/>
      <c r="T192" s="157">
        <v>1570.1</v>
      </c>
      <c r="U192" s="157">
        <v>1570.1</v>
      </c>
      <c r="V192" s="157">
        <v>1570.1</v>
      </c>
      <c r="W192" s="66"/>
      <c r="X192" s="67"/>
      <c r="Y192" s="67"/>
      <c r="Z192" s="67"/>
      <c r="AA192" s="60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</row>
    <row r="193" spans="1:79" s="25" customFormat="1" ht="43.9" customHeight="1" x14ac:dyDescent="0.2">
      <c r="A193" s="77" t="s">
        <v>65</v>
      </c>
      <c r="B193" s="90"/>
      <c r="C193" s="90"/>
      <c r="D193" s="90"/>
      <c r="E193" s="90"/>
      <c r="F193" s="90"/>
      <c r="G193" s="90"/>
      <c r="H193" s="90"/>
      <c r="I193" s="90"/>
      <c r="J193" s="158">
        <v>654</v>
      </c>
      <c r="K193" s="176">
        <v>11</v>
      </c>
      <c r="L193" s="176">
        <v>1</v>
      </c>
      <c r="M193" s="171" t="s">
        <v>145</v>
      </c>
      <c r="N193" s="158">
        <v>112</v>
      </c>
      <c r="O193" s="158"/>
      <c r="P193" s="161">
        <f>170888</f>
        <v>170888</v>
      </c>
      <c r="Q193" s="161"/>
      <c r="R193" s="161"/>
      <c r="S193" s="162"/>
      <c r="T193" s="157">
        <v>10</v>
      </c>
      <c r="U193" s="157">
        <v>10</v>
      </c>
      <c r="V193" s="157">
        <v>10</v>
      </c>
      <c r="W193" s="66"/>
      <c r="X193" s="67"/>
      <c r="Y193" s="67"/>
      <c r="Z193" s="67"/>
      <c r="AA193" s="60"/>
      <c r="AB193" s="76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</row>
    <row r="194" spans="1:79" s="25" customFormat="1" ht="41.25" customHeight="1" x14ac:dyDescent="0.2">
      <c r="A194" s="238" t="s">
        <v>173</v>
      </c>
      <c r="B194" s="90"/>
      <c r="C194" s="90"/>
      <c r="D194" s="90"/>
      <c r="E194" s="90"/>
      <c r="F194" s="90"/>
      <c r="G194" s="90"/>
      <c r="H194" s="90"/>
      <c r="I194" s="90"/>
      <c r="J194" s="158">
        <v>654</v>
      </c>
      <c r="K194" s="176">
        <v>11</v>
      </c>
      <c r="L194" s="176">
        <v>1</v>
      </c>
      <c r="M194" s="171" t="s">
        <v>145</v>
      </c>
      <c r="N194" s="239">
        <v>119</v>
      </c>
      <c r="O194" s="158"/>
      <c r="P194" s="161">
        <f>170888</f>
        <v>170888</v>
      </c>
      <c r="Q194" s="161"/>
      <c r="R194" s="161"/>
      <c r="S194" s="162"/>
      <c r="T194" s="157">
        <v>470.1</v>
      </c>
      <c r="U194" s="157">
        <v>470.1</v>
      </c>
      <c r="V194" s="157">
        <v>470.1</v>
      </c>
      <c r="W194" s="66"/>
      <c r="X194" s="67"/>
      <c r="Y194" s="67"/>
      <c r="Z194" s="67"/>
      <c r="AA194" s="60"/>
      <c r="AB194" s="76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</row>
    <row r="195" spans="1:79" s="25" customFormat="1" ht="18.75" hidden="1" customHeight="1" x14ac:dyDescent="0.2">
      <c r="A195" s="90" t="s">
        <v>68</v>
      </c>
      <c r="B195" s="90"/>
      <c r="C195" s="90"/>
      <c r="D195" s="90"/>
      <c r="E195" s="90"/>
      <c r="F195" s="90"/>
      <c r="G195" s="90"/>
      <c r="H195" s="90"/>
      <c r="I195" s="90"/>
      <c r="J195" s="158">
        <v>654</v>
      </c>
      <c r="K195" s="176">
        <v>11</v>
      </c>
      <c r="L195" s="176">
        <v>1</v>
      </c>
      <c r="M195" s="171"/>
      <c r="N195" s="158"/>
      <c r="O195" s="158"/>
      <c r="P195" s="161"/>
      <c r="Q195" s="161"/>
      <c r="R195" s="161"/>
      <c r="S195" s="162"/>
      <c r="T195" s="157"/>
      <c r="U195" s="157"/>
      <c r="V195" s="157"/>
      <c r="W195" s="66"/>
      <c r="X195" s="67"/>
      <c r="Y195" s="67"/>
      <c r="Z195" s="67"/>
      <c r="AA195" s="76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</row>
    <row r="196" spans="1:79" s="25" customFormat="1" ht="41.45" hidden="1" customHeight="1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63"/>
      <c r="K196" s="46"/>
      <c r="L196" s="46"/>
      <c r="M196" s="99"/>
      <c r="N196" s="45"/>
      <c r="O196" s="45"/>
      <c r="P196" s="48"/>
      <c r="Q196" s="48"/>
      <c r="R196" s="64"/>
      <c r="S196" s="79"/>
      <c r="T196" s="50"/>
      <c r="U196" s="50"/>
      <c r="V196" s="50"/>
      <c r="W196" s="66"/>
      <c r="X196" s="67"/>
      <c r="Y196" s="67"/>
      <c r="Z196" s="67"/>
      <c r="AA196" s="76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</row>
    <row r="197" spans="1:79" s="25" customFormat="1" ht="41.45" hidden="1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63"/>
      <c r="K197" s="62"/>
      <c r="L197" s="62"/>
      <c r="M197" s="47"/>
      <c r="N197" s="63"/>
      <c r="O197" s="63"/>
      <c r="P197" s="64"/>
      <c r="Q197" s="64"/>
      <c r="R197" s="64"/>
      <c r="S197" s="79"/>
      <c r="T197" s="50"/>
      <c r="U197" s="50"/>
      <c r="V197" s="50"/>
      <c r="W197" s="66"/>
      <c r="X197" s="67"/>
      <c r="Y197" s="67"/>
      <c r="Z197" s="67"/>
      <c r="AA197" s="76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</row>
    <row r="198" spans="1:79" s="25" customFormat="1" ht="41.45" hidden="1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63"/>
      <c r="K198" s="62"/>
      <c r="L198" s="62"/>
      <c r="M198" s="47"/>
      <c r="N198" s="63"/>
      <c r="O198" s="63"/>
      <c r="P198" s="64"/>
      <c r="Q198" s="64"/>
      <c r="R198" s="64"/>
      <c r="S198" s="79"/>
      <c r="T198" s="50"/>
      <c r="U198" s="50"/>
      <c r="V198" s="50"/>
      <c r="W198" s="66"/>
      <c r="X198" s="67"/>
      <c r="Y198" s="67"/>
      <c r="Z198" s="67"/>
      <c r="AA198" s="76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</row>
    <row r="199" spans="1:79" s="25" customFormat="1" ht="41.45" hidden="1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63"/>
      <c r="K199" s="62"/>
      <c r="L199" s="62"/>
      <c r="M199" s="47"/>
      <c r="N199" s="63"/>
      <c r="O199" s="63"/>
      <c r="P199" s="64"/>
      <c r="Q199" s="64"/>
      <c r="R199" s="64"/>
      <c r="S199" s="79"/>
      <c r="T199" s="50"/>
      <c r="U199" s="50"/>
      <c r="V199" s="50"/>
      <c r="W199" s="66"/>
      <c r="X199" s="67"/>
      <c r="Y199" s="67"/>
      <c r="Z199" s="67"/>
      <c r="AA199" s="76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</row>
    <row r="200" spans="1:79" s="25" customFormat="1" ht="41.45" hidden="1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63"/>
      <c r="K200" s="62"/>
      <c r="L200" s="62"/>
      <c r="M200" s="47"/>
      <c r="N200" s="63"/>
      <c r="O200" s="63"/>
      <c r="P200" s="64"/>
      <c r="Q200" s="64"/>
      <c r="R200" s="64"/>
      <c r="S200" s="79"/>
      <c r="T200" s="50"/>
      <c r="U200" s="50"/>
      <c r="V200" s="50"/>
      <c r="W200" s="66"/>
      <c r="X200" s="67"/>
      <c r="Y200" s="67"/>
      <c r="Z200" s="67"/>
      <c r="AA200" s="76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</row>
    <row r="201" spans="1:79" s="25" customFormat="1" ht="41.45" hidden="1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63"/>
      <c r="K201" s="62"/>
      <c r="L201" s="62"/>
      <c r="M201" s="47"/>
      <c r="N201" s="63"/>
      <c r="O201" s="63"/>
      <c r="P201" s="64"/>
      <c r="Q201" s="64"/>
      <c r="R201" s="64"/>
      <c r="S201" s="79"/>
      <c r="T201" s="50"/>
      <c r="U201" s="50"/>
      <c r="V201" s="50"/>
      <c r="W201" s="66"/>
      <c r="X201" s="67"/>
      <c r="Y201" s="67"/>
      <c r="Z201" s="67"/>
      <c r="AA201" s="76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</row>
    <row r="202" spans="1:79" s="25" customFormat="1" ht="41.45" hidden="1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63"/>
      <c r="K202" s="62"/>
      <c r="L202" s="62"/>
      <c r="M202" s="47"/>
      <c r="N202" s="63"/>
      <c r="O202" s="63"/>
      <c r="P202" s="64"/>
      <c r="Q202" s="64"/>
      <c r="R202" s="64"/>
      <c r="S202" s="79"/>
      <c r="T202" s="50"/>
      <c r="U202" s="50"/>
      <c r="V202" s="50"/>
      <c r="W202" s="66"/>
      <c r="X202" s="67"/>
      <c r="Y202" s="67"/>
      <c r="Z202" s="67"/>
      <c r="AA202" s="76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</row>
    <row r="203" spans="1:79" s="25" customFormat="1" ht="41.45" hidden="1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63"/>
      <c r="K203" s="62"/>
      <c r="L203" s="62"/>
      <c r="M203" s="47"/>
      <c r="N203" s="63"/>
      <c r="O203" s="63"/>
      <c r="P203" s="64"/>
      <c r="Q203" s="64"/>
      <c r="R203" s="64"/>
      <c r="S203" s="79"/>
      <c r="T203" s="50"/>
      <c r="U203" s="50"/>
      <c r="V203" s="50"/>
      <c r="W203" s="66"/>
      <c r="X203" s="67"/>
      <c r="Y203" s="67"/>
      <c r="Z203" s="67"/>
      <c r="AA203" s="76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</row>
    <row r="204" spans="1:79" s="25" customFormat="1" ht="41.45" hidden="1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63"/>
      <c r="K204" s="62"/>
      <c r="L204" s="62"/>
      <c r="M204" s="47"/>
      <c r="N204" s="63"/>
      <c r="O204" s="63"/>
      <c r="P204" s="64"/>
      <c r="Q204" s="64"/>
      <c r="R204" s="64"/>
      <c r="S204" s="79"/>
      <c r="T204" s="50"/>
      <c r="U204" s="50"/>
      <c r="V204" s="50"/>
      <c r="W204" s="66"/>
      <c r="X204" s="67"/>
      <c r="Y204" s="67"/>
      <c r="Z204" s="67"/>
      <c r="AA204" s="76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</row>
    <row r="205" spans="1:79" s="25" customFormat="1" ht="41.45" hidden="1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63"/>
      <c r="K205" s="62"/>
      <c r="L205" s="62"/>
      <c r="M205" s="47"/>
      <c r="N205" s="63"/>
      <c r="O205" s="63"/>
      <c r="P205" s="64"/>
      <c r="Q205" s="64"/>
      <c r="R205" s="64"/>
      <c r="S205" s="79"/>
      <c r="T205" s="50"/>
      <c r="U205" s="50"/>
      <c r="V205" s="50"/>
      <c r="W205" s="66"/>
      <c r="X205" s="67"/>
      <c r="Y205" s="67"/>
      <c r="Z205" s="67"/>
      <c r="AA205" s="76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</row>
    <row r="206" spans="1:79" s="25" customFormat="1" ht="41.45" hidden="1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63"/>
      <c r="K206" s="62"/>
      <c r="L206" s="62"/>
      <c r="M206" s="47"/>
      <c r="N206" s="63"/>
      <c r="O206" s="63"/>
      <c r="P206" s="64"/>
      <c r="Q206" s="64"/>
      <c r="R206" s="64"/>
      <c r="S206" s="79"/>
      <c r="T206" s="50"/>
      <c r="U206" s="50"/>
      <c r="V206" s="50"/>
      <c r="W206" s="66"/>
      <c r="X206" s="67"/>
      <c r="Y206" s="67"/>
      <c r="Z206" s="67"/>
      <c r="AA206" s="76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</row>
    <row r="207" spans="1:79" s="25" customFormat="1" ht="41.45" hidden="1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63"/>
      <c r="K207" s="62"/>
      <c r="L207" s="62"/>
      <c r="M207" s="47"/>
      <c r="N207" s="63"/>
      <c r="O207" s="63"/>
      <c r="P207" s="64"/>
      <c r="Q207" s="64"/>
      <c r="R207" s="64"/>
      <c r="S207" s="79"/>
      <c r="T207" s="50"/>
      <c r="U207" s="50"/>
      <c r="V207" s="50"/>
      <c r="W207" s="66"/>
      <c r="X207" s="67"/>
      <c r="Y207" s="67"/>
      <c r="Z207" s="67"/>
      <c r="AA207" s="76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</row>
    <row r="208" spans="1:79" s="25" customFormat="1" ht="41.45" hidden="1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63"/>
      <c r="K208" s="62"/>
      <c r="L208" s="62"/>
      <c r="M208" s="47"/>
      <c r="N208" s="63"/>
      <c r="O208" s="63"/>
      <c r="P208" s="64"/>
      <c r="Q208" s="64"/>
      <c r="R208" s="64"/>
      <c r="S208" s="79"/>
      <c r="T208" s="50"/>
      <c r="U208" s="50"/>
      <c r="V208" s="50"/>
      <c r="W208" s="66"/>
      <c r="X208" s="67"/>
      <c r="Y208" s="67"/>
      <c r="Z208" s="67"/>
      <c r="AA208" s="76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</row>
    <row r="209" spans="1:79" s="25" customFormat="1" ht="41.45" hidden="1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63"/>
      <c r="K209" s="62"/>
      <c r="L209" s="62"/>
      <c r="M209" s="47"/>
      <c r="N209" s="63"/>
      <c r="O209" s="63"/>
      <c r="P209" s="64"/>
      <c r="Q209" s="64"/>
      <c r="R209" s="64"/>
      <c r="S209" s="79"/>
      <c r="T209" s="50"/>
      <c r="U209" s="50"/>
      <c r="V209" s="50"/>
      <c r="W209" s="66"/>
      <c r="X209" s="67"/>
      <c r="Y209" s="67"/>
      <c r="Z209" s="67"/>
      <c r="AA209" s="76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</row>
    <row r="210" spans="1:79" s="25" customFormat="1" ht="41.45" hidden="1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63"/>
      <c r="K210" s="62"/>
      <c r="L210" s="62"/>
      <c r="M210" s="47"/>
      <c r="N210" s="63"/>
      <c r="O210" s="63"/>
      <c r="P210" s="64"/>
      <c r="Q210" s="64"/>
      <c r="R210" s="64"/>
      <c r="S210" s="79"/>
      <c r="T210" s="50"/>
      <c r="U210" s="50"/>
      <c r="V210" s="50"/>
      <c r="W210" s="66"/>
      <c r="X210" s="67"/>
      <c r="Y210" s="67"/>
      <c r="Z210" s="67"/>
      <c r="AA210" s="76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</row>
    <row r="211" spans="1:79" s="25" customFormat="1" ht="41.45" hidden="1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63"/>
      <c r="K211" s="62"/>
      <c r="L211" s="62"/>
      <c r="M211" s="47"/>
      <c r="N211" s="63"/>
      <c r="O211" s="63"/>
      <c r="P211" s="64"/>
      <c r="Q211" s="64"/>
      <c r="R211" s="64"/>
      <c r="S211" s="79"/>
      <c r="T211" s="50"/>
      <c r="U211" s="50"/>
      <c r="V211" s="50"/>
      <c r="W211" s="66"/>
      <c r="X211" s="67"/>
      <c r="Y211" s="67"/>
      <c r="Z211" s="67"/>
      <c r="AA211" s="76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</row>
    <row r="212" spans="1:79" s="25" customFormat="1" ht="41.45" hidden="1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63"/>
      <c r="K212" s="62"/>
      <c r="L212" s="62"/>
      <c r="M212" s="47"/>
      <c r="N212" s="63"/>
      <c r="O212" s="63"/>
      <c r="P212" s="64"/>
      <c r="Q212" s="64"/>
      <c r="R212" s="64"/>
      <c r="S212" s="79"/>
      <c r="T212" s="50"/>
      <c r="U212" s="50"/>
      <c r="V212" s="50"/>
      <c r="W212" s="66"/>
      <c r="X212" s="67"/>
      <c r="Y212" s="67"/>
      <c r="Z212" s="67"/>
      <c r="AA212" s="76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</row>
    <row r="213" spans="1:79" s="25" customFormat="1" ht="41.45" hidden="1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63"/>
      <c r="K213" s="62"/>
      <c r="L213" s="62"/>
      <c r="M213" s="47"/>
      <c r="N213" s="63"/>
      <c r="O213" s="63"/>
      <c r="P213" s="64"/>
      <c r="Q213" s="64"/>
      <c r="R213" s="64"/>
      <c r="S213" s="79"/>
      <c r="T213" s="50"/>
      <c r="U213" s="50"/>
      <c r="V213" s="50"/>
      <c r="W213" s="66"/>
      <c r="X213" s="67"/>
      <c r="Y213" s="67"/>
      <c r="Z213" s="67"/>
      <c r="AA213" s="76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</row>
    <row r="214" spans="1:79" s="25" customFormat="1" ht="41.45" hidden="1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63"/>
      <c r="K214" s="62"/>
      <c r="L214" s="62"/>
      <c r="M214" s="47"/>
      <c r="N214" s="63"/>
      <c r="O214" s="63"/>
      <c r="P214" s="64"/>
      <c r="Q214" s="64"/>
      <c r="R214" s="64"/>
      <c r="S214" s="79"/>
      <c r="T214" s="50"/>
      <c r="U214" s="50"/>
      <c r="V214" s="50"/>
      <c r="W214" s="66"/>
      <c r="X214" s="67"/>
      <c r="Y214" s="67"/>
      <c r="Z214" s="67"/>
      <c r="AA214" s="76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</row>
    <row r="215" spans="1:79" s="25" customFormat="1" ht="41.45" hidden="1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63"/>
      <c r="K215" s="62"/>
      <c r="L215" s="62"/>
      <c r="M215" s="47"/>
      <c r="N215" s="63"/>
      <c r="O215" s="63"/>
      <c r="P215" s="64"/>
      <c r="Q215" s="64"/>
      <c r="R215" s="64"/>
      <c r="S215" s="79"/>
      <c r="T215" s="50"/>
      <c r="U215" s="50"/>
      <c r="V215" s="50"/>
      <c r="W215" s="66"/>
      <c r="X215" s="67"/>
      <c r="Y215" s="67"/>
      <c r="Z215" s="67"/>
      <c r="AA215" s="76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</row>
    <row r="216" spans="1:79" s="25" customFormat="1" ht="41.45" hidden="1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63"/>
      <c r="K216" s="62"/>
      <c r="L216" s="62"/>
      <c r="M216" s="47"/>
      <c r="N216" s="63"/>
      <c r="O216" s="63"/>
      <c r="P216" s="64"/>
      <c r="Q216" s="64"/>
      <c r="R216" s="64"/>
      <c r="S216" s="79"/>
      <c r="T216" s="50"/>
      <c r="U216" s="50"/>
      <c r="V216" s="50"/>
      <c r="W216" s="66"/>
      <c r="X216" s="67"/>
      <c r="Y216" s="67"/>
      <c r="Z216" s="67"/>
      <c r="AA216" s="76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</row>
    <row r="217" spans="1:79" s="25" customFormat="1" ht="41.45" hidden="1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63"/>
      <c r="K217" s="62"/>
      <c r="L217" s="62"/>
      <c r="M217" s="47"/>
      <c r="N217" s="63"/>
      <c r="O217" s="63"/>
      <c r="P217" s="64"/>
      <c r="Q217" s="64"/>
      <c r="R217" s="64"/>
      <c r="S217" s="79"/>
      <c r="T217" s="50"/>
      <c r="U217" s="50"/>
      <c r="V217" s="50"/>
      <c r="W217" s="66"/>
      <c r="X217" s="67"/>
      <c r="Y217" s="67"/>
      <c r="Z217" s="67"/>
      <c r="AA217" s="76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</row>
    <row r="218" spans="1:79" s="25" customFormat="1" ht="41.45" hidden="1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63"/>
      <c r="K218" s="62"/>
      <c r="L218" s="62"/>
      <c r="M218" s="47"/>
      <c r="N218" s="63"/>
      <c r="O218" s="63"/>
      <c r="P218" s="64"/>
      <c r="Q218" s="64"/>
      <c r="R218" s="64"/>
      <c r="S218" s="79"/>
      <c r="T218" s="50"/>
      <c r="U218" s="50"/>
      <c r="V218" s="50"/>
      <c r="W218" s="66"/>
      <c r="X218" s="67"/>
      <c r="Y218" s="67"/>
      <c r="Z218" s="67"/>
      <c r="AA218" s="76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</row>
    <row r="219" spans="1:79" s="25" customFormat="1" ht="41.45" hidden="1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63"/>
      <c r="K219" s="62"/>
      <c r="L219" s="62"/>
      <c r="M219" s="47"/>
      <c r="N219" s="63"/>
      <c r="O219" s="63"/>
      <c r="P219" s="64"/>
      <c r="Q219" s="64"/>
      <c r="R219" s="64"/>
      <c r="S219" s="79"/>
      <c r="T219" s="50"/>
      <c r="U219" s="50"/>
      <c r="V219" s="50"/>
      <c r="W219" s="66"/>
      <c r="X219" s="67"/>
      <c r="Y219" s="67"/>
      <c r="Z219" s="67"/>
      <c r="AA219" s="76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</row>
    <row r="220" spans="1:79" s="25" customFormat="1" ht="41.45" hidden="1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63"/>
      <c r="K220" s="62"/>
      <c r="L220" s="62"/>
      <c r="M220" s="47"/>
      <c r="N220" s="63"/>
      <c r="O220" s="63"/>
      <c r="P220" s="64"/>
      <c r="Q220" s="64"/>
      <c r="R220" s="64"/>
      <c r="S220" s="79"/>
      <c r="T220" s="50"/>
      <c r="U220" s="50"/>
      <c r="V220" s="50"/>
      <c r="W220" s="66"/>
      <c r="X220" s="67"/>
      <c r="Y220" s="67"/>
      <c r="Z220" s="67"/>
      <c r="AA220" s="76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</row>
    <row r="221" spans="1:79" s="25" customFormat="1" ht="41.45" hidden="1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63"/>
      <c r="K221" s="62"/>
      <c r="L221" s="62"/>
      <c r="M221" s="47"/>
      <c r="N221" s="63"/>
      <c r="O221" s="63"/>
      <c r="P221" s="64"/>
      <c r="Q221" s="64"/>
      <c r="R221" s="64"/>
      <c r="S221" s="79"/>
      <c r="T221" s="50"/>
      <c r="U221" s="50"/>
      <c r="V221" s="50"/>
      <c r="W221" s="66"/>
      <c r="X221" s="67"/>
      <c r="Y221" s="67"/>
      <c r="Z221" s="67"/>
      <c r="AA221" s="76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</row>
    <row r="222" spans="1:79" s="25" customFormat="1" ht="41.45" hidden="1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63"/>
      <c r="K222" s="62"/>
      <c r="L222" s="62"/>
      <c r="M222" s="47"/>
      <c r="N222" s="63"/>
      <c r="O222" s="63"/>
      <c r="P222" s="64"/>
      <c r="Q222" s="64"/>
      <c r="R222" s="64"/>
      <c r="S222" s="79"/>
      <c r="T222" s="50"/>
      <c r="U222" s="50"/>
      <c r="V222" s="50"/>
      <c r="W222" s="66"/>
      <c r="X222" s="67"/>
      <c r="Y222" s="67"/>
      <c r="Z222" s="67"/>
      <c r="AA222" s="76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</row>
    <row r="223" spans="1:79" s="25" customFormat="1" ht="41.45" hidden="1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63"/>
      <c r="K223" s="62"/>
      <c r="L223" s="62"/>
      <c r="M223" s="47"/>
      <c r="N223" s="63"/>
      <c r="O223" s="63"/>
      <c r="P223" s="64"/>
      <c r="Q223" s="64"/>
      <c r="R223" s="64"/>
      <c r="S223" s="79"/>
      <c r="T223" s="50"/>
      <c r="U223" s="50"/>
      <c r="V223" s="50"/>
      <c r="W223" s="66"/>
      <c r="X223" s="67"/>
      <c r="Y223" s="67"/>
      <c r="Z223" s="67"/>
      <c r="AA223" s="76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</row>
    <row r="224" spans="1:79" s="25" customFormat="1" ht="41.45" hidden="1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63"/>
      <c r="K224" s="62"/>
      <c r="L224" s="62"/>
      <c r="M224" s="47"/>
      <c r="N224" s="63"/>
      <c r="O224" s="63"/>
      <c r="P224" s="64"/>
      <c r="Q224" s="64"/>
      <c r="R224" s="64"/>
      <c r="S224" s="79"/>
      <c r="T224" s="50"/>
      <c r="U224" s="50"/>
      <c r="V224" s="50"/>
      <c r="W224" s="66"/>
      <c r="X224" s="67"/>
      <c r="Y224" s="67"/>
      <c r="Z224" s="67"/>
      <c r="AA224" s="76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</row>
    <row r="225" spans="1:79" s="25" customFormat="1" ht="41.45" hidden="1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63"/>
      <c r="K225" s="62"/>
      <c r="L225" s="62"/>
      <c r="M225" s="47"/>
      <c r="N225" s="63"/>
      <c r="O225" s="63"/>
      <c r="P225" s="64"/>
      <c r="Q225" s="64"/>
      <c r="R225" s="64"/>
      <c r="S225" s="79"/>
      <c r="T225" s="50"/>
      <c r="U225" s="50"/>
      <c r="V225" s="50"/>
      <c r="W225" s="66"/>
      <c r="X225" s="67"/>
      <c r="Y225" s="67"/>
      <c r="Z225" s="67"/>
      <c r="AA225" s="76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</row>
    <row r="226" spans="1:79" s="25" customFormat="1" ht="41.45" hidden="1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63"/>
      <c r="K226" s="62"/>
      <c r="L226" s="62"/>
      <c r="M226" s="47"/>
      <c r="N226" s="63"/>
      <c r="O226" s="63"/>
      <c r="P226" s="64"/>
      <c r="Q226" s="64"/>
      <c r="R226" s="64"/>
      <c r="S226" s="79"/>
      <c r="T226" s="50"/>
      <c r="U226" s="50"/>
      <c r="V226" s="50"/>
      <c r="W226" s="66"/>
      <c r="X226" s="67"/>
      <c r="Y226" s="67"/>
      <c r="Z226" s="67"/>
      <c r="AA226" s="76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</row>
    <row r="227" spans="1:79" s="25" customFormat="1" ht="41.45" hidden="1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63"/>
      <c r="K227" s="62"/>
      <c r="L227" s="62"/>
      <c r="M227" s="47"/>
      <c r="N227" s="63"/>
      <c r="O227" s="63"/>
      <c r="P227" s="64"/>
      <c r="Q227" s="64"/>
      <c r="R227" s="64"/>
      <c r="S227" s="79"/>
      <c r="T227" s="50"/>
      <c r="U227" s="50"/>
      <c r="V227" s="50"/>
      <c r="W227" s="66"/>
      <c r="X227" s="67"/>
      <c r="Y227" s="67"/>
      <c r="Z227" s="67"/>
      <c r="AA227" s="76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</row>
    <row r="228" spans="1:79" s="25" customFormat="1" ht="41.45" hidden="1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63"/>
      <c r="K228" s="62"/>
      <c r="L228" s="62"/>
      <c r="M228" s="47"/>
      <c r="N228" s="63"/>
      <c r="O228" s="63"/>
      <c r="P228" s="64"/>
      <c r="Q228" s="64"/>
      <c r="R228" s="64"/>
      <c r="S228" s="79"/>
      <c r="T228" s="50"/>
      <c r="U228" s="50"/>
      <c r="V228" s="50"/>
      <c r="W228" s="66"/>
      <c r="X228" s="67"/>
      <c r="Y228" s="67"/>
      <c r="Z228" s="67"/>
      <c r="AA228" s="76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</row>
    <row r="229" spans="1:79" s="25" customFormat="1" ht="41.45" hidden="1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63"/>
      <c r="K229" s="62"/>
      <c r="L229" s="62"/>
      <c r="M229" s="47"/>
      <c r="N229" s="63"/>
      <c r="O229" s="63"/>
      <c r="P229" s="64"/>
      <c r="Q229" s="64"/>
      <c r="R229" s="64"/>
      <c r="S229" s="79"/>
      <c r="T229" s="50"/>
      <c r="U229" s="50"/>
      <c r="V229" s="50"/>
      <c r="W229" s="66"/>
      <c r="X229" s="67"/>
      <c r="Y229" s="67"/>
      <c r="Z229" s="67"/>
      <c r="AA229" s="76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</row>
    <row r="230" spans="1:79" s="25" customFormat="1" ht="41.45" hidden="1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63"/>
      <c r="K230" s="62"/>
      <c r="L230" s="62"/>
      <c r="M230" s="47"/>
      <c r="N230" s="63"/>
      <c r="O230" s="63"/>
      <c r="P230" s="64"/>
      <c r="Q230" s="64"/>
      <c r="R230" s="64"/>
      <c r="S230" s="79"/>
      <c r="T230" s="50"/>
      <c r="U230" s="50"/>
      <c r="V230" s="50"/>
      <c r="W230" s="66"/>
      <c r="X230" s="67"/>
      <c r="Y230" s="67"/>
      <c r="Z230" s="67"/>
      <c r="AA230" s="76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</row>
    <row r="231" spans="1:79" s="25" customFormat="1" ht="41.45" hidden="1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63"/>
      <c r="K231" s="62"/>
      <c r="L231" s="62"/>
      <c r="M231" s="47"/>
      <c r="N231" s="63"/>
      <c r="O231" s="63"/>
      <c r="P231" s="64"/>
      <c r="Q231" s="64"/>
      <c r="R231" s="64"/>
      <c r="S231" s="79"/>
      <c r="T231" s="50"/>
      <c r="U231" s="50"/>
      <c r="V231" s="50"/>
      <c r="W231" s="66"/>
      <c r="X231" s="67"/>
      <c r="Y231" s="67"/>
      <c r="Z231" s="67"/>
      <c r="AA231" s="76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</row>
    <row r="232" spans="1:79" s="25" customFormat="1" ht="41.45" hidden="1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63"/>
      <c r="K232" s="62"/>
      <c r="L232" s="62"/>
      <c r="M232" s="47"/>
      <c r="N232" s="63"/>
      <c r="O232" s="63"/>
      <c r="P232" s="64"/>
      <c r="Q232" s="64"/>
      <c r="R232" s="64"/>
      <c r="S232" s="79"/>
      <c r="T232" s="50"/>
      <c r="U232" s="50"/>
      <c r="V232" s="50"/>
      <c r="W232" s="66"/>
      <c r="X232" s="67"/>
      <c r="Y232" s="67"/>
      <c r="Z232" s="67"/>
      <c r="AA232" s="76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</row>
    <row r="233" spans="1:79" s="25" customFormat="1" ht="41.45" hidden="1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63"/>
      <c r="K233" s="62"/>
      <c r="L233" s="62"/>
      <c r="M233" s="47"/>
      <c r="N233" s="63"/>
      <c r="O233" s="63"/>
      <c r="P233" s="64"/>
      <c r="Q233" s="64"/>
      <c r="R233" s="64"/>
      <c r="S233" s="79"/>
      <c r="T233" s="50"/>
      <c r="U233" s="50"/>
      <c r="V233" s="50"/>
      <c r="W233" s="66"/>
      <c r="X233" s="67"/>
      <c r="Y233" s="67"/>
      <c r="Z233" s="67"/>
      <c r="AA233" s="76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</row>
    <row r="234" spans="1:79" s="25" customFormat="1" ht="41.45" hidden="1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63"/>
      <c r="K234" s="62"/>
      <c r="L234" s="62"/>
      <c r="M234" s="47"/>
      <c r="N234" s="63"/>
      <c r="O234" s="63"/>
      <c r="P234" s="64"/>
      <c r="Q234" s="64"/>
      <c r="R234" s="64"/>
      <c r="S234" s="79"/>
      <c r="T234" s="50"/>
      <c r="U234" s="50"/>
      <c r="V234" s="50"/>
      <c r="W234" s="66"/>
      <c r="X234" s="67"/>
      <c r="Y234" s="67"/>
      <c r="Z234" s="67"/>
      <c r="AA234" s="76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</row>
    <row r="235" spans="1:79" s="25" customFormat="1" ht="41.45" hidden="1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63"/>
      <c r="K235" s="62"/>
      <c r="L235" s="62"/>
      <c r="M235" s="47"/>
      <c r="N235" s="63"/>
      <c r="O235" s="63"/>
      <c r="P235" s="64"/>
      <c r="Q235" s="64"/>
      <c r="R235" s="64"/>
      <c r="S235" s="79"/>
      <c r="T235" s="50"/>
      <c r="U235" s="50"/>
      <c r="V235" s="50"/>
      <c r="W235" s="66"/>
      <c r="X235" s="67"/>
      <c r="Y235" s="67"/>
      <c r="Z235" s="67"/>
      <c r="AA235" s="76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</row>
    <row r="236" spans="1:79" s="25" customFormat="1" ht="41.45" hidden="1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63"/>
      <c r="K236" s="62"/>
      <c r="L236" s="62"/>
      <c r="M236" s="47"/>
      <c r="N236" s="63"/>
      <c r="O236" s="63"/>
      <c r="P236" s="64"/>
      <c r="Q236" s="64"/>
      <c r="R236" s="64"/>
      <c r="S236" s="79"/>
      <c r="T236" s="50"/>
      <c r="U236" s="50"/>
      <c r="V236" s="50"/>
      <c r="W236" s="66"/>
      <c r="X236" s="67"/>
      <c r="Y236" s="67"/>
      <c r="Z236" s="67"/>
      <c r="AA236" s="76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</row>
    <row r="237" spans="1:79" s="25" customFormat="1" ht="41.45" hidden="1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63"/>
      <c r="K237" s="62"/>
      <c r="L237" s="62"/>
      <c r="M237" s="47"/>
      <c r="N237" s="63"/>
      <c r="O237" s="63"/>
      <c r="P237" s="64"/>
      <c r="Q237" s="64"/>
      <c r="R237" s="64"/>
      <c r="S237" s="79"/>
      <c r="T237" s="50"/>
      <c r="U237" s="50"/>
      <c r="V237" s="50"/>
      <c r="W237" s="66"/>
      <c r="X237" s="67"/>
      <c r="Y237" s="67"/>
      <c r="Z237" s="67"/>
      <c r="AA237" s="76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</row>
    <row r="238" spans="1:79" s="25" customFormat="1" ht="41.45" hidden="1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63"/>
      <c r="K238" s="62"/>
      <c r="L238" s="62"/>
      <c r="M238" s="47"/>
      <c r="N238" s="63"/>
      <c r="O238" s="63"/>
      <c r="P238" s="64"/>
      <c r="Q238" s="64"/>
      <c r="R238" s="64"/>
      <c r="S238" s="79"/>
      <c r="T238" s="50"/>
      <c r="U238" s="50"/>
      <c r="V238" s="50"/>
      <c r="W238" s="66"/>
      <c r="X238" s="67"/>
      <c r="Y238" s="67"/>
      <c r="Z238" s="67"/>
      <c r="AA238" s="76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</row>
    <row r="239" spans="1:79" s="53" customFormat="1" ht="41.45" hidden="1" customHeigh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63"/>
      <c r="K239" s="46"/>
      <c r="L239" s="46"/>
      <c r="M239" s="99"/>
      <c r="N239" s="45"/>
      <c r="O239" s="45"/>
      <c r="P239" s="48"/>
      <c r="Q239" s="48"/>
      <c r="R239" s="64"/>
      <c r="S239" s="79"/>
      <c r="T239" s="50"/>
      <c r="U239" s="50"/>
      <c r="V239" s="50"/>
      <c r="W239" s="66"/>
      <c r="X239" s="67"/>
      <c r="Y239" s="67"/>
      <c r="Z239" s="67"/>
      <c r="AA239" s="76"/>
      <c r="AB239" s="67"/>
      <c r="AC239" s="67"/>
      <c r="AD239" s="67"/>
      <c r="AE239" s="67"/>
      <c r="AF239" s="67"/>
      <c r="AG239" s="67"/>
      <c r="AH239" s="67"/>
      <c r="AI239" s="67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</row>
    <row r="240" spans="1:79" s="25" customFormat="1" ht="41.45" hidden="1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63"/>
      <c r="K240" s="62"/>
      <c r="L240" s="62"/>
      <c r="M240" s="47"/>
      <c r="N240" s="63"/>
      <c r="O240" s="63"/>
      <c r="P240" s="64"/>
      <c r="Q240" s="64"/>
      <c r="R240" s="64"/>
      <c r="S240" s="79"/>
      <c r="T240" s="50"/>
      <c r="U240" s="50"/>
      <c r="V240" s="50"/>
      <c r="W240" s="66"/>
      <c r="X240" s="67"/>
      <c r="Y240" s="67"/>
      <c r="Z240" s="67"/>
      <c r="AA240" s="76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</row>
    <row r="241" spans="1:79" s="25" customFormat="1" ht="41.45" hidden="1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63"/>
      <c r="K241" s="62"/>
      <c r="L241" s="62"/>
      <c r="M241" s="47"/>
      <c r="N241" s="63"/>
      <c r="O241" s="63"/>
      <c r="P241" s="64"/>
      <c r="Q241" s="64"/>
      <c r="R241" s="64"/>
      <c r="S241" s="79"/>
      <c r="T241" s="50"/>
      <c r="U241" s="50"/>
      <c r="V241" s="50"/>
      <c r="W241" s="66"/>
      <c r="X241" s="67"/>
      <c r="Y241" s="67"/>
      <c r="Z241" s="67"/>
      <c r="AA241" s="76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</row>
    <row r="242" spans="1:79" s="25" customFormat="1" ht="41.45" hidden="1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63"/>
      <c r="K242" s="62"/>
      <c r="L242" s="62"/>
      <c r="M242" s="47"/>
      <c r="N242" s="63"/>
      <c r="O242" s="63"/>
      <c r="P242" s="64"/>
      <c r="Q242" s="64"/>
      <c r="R242" s="64"/>
      <c r="S242" s="79"/>
      <c r="T242" s="50"/>
      <c r="U242" s="50"/>
      <c r="V242" s="50"/>
      <c r="W242" s="66"/>
      <c r="X242" s="67"/>
      <c r="Y242" s="67"/>
      <c r="Z242" s="67"/>
      <c r="AA242" s="76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</row>
    <row r="243" spans="1:79" s="25" customFormat="1" ht="41.45" hidden="1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63"/>
      <c r="K243" s="62"/>
      <c r="L243" s="62"/>
      <c r="M243" s="47"/>
      <c r="N243" s="63"/>
      <c r="O243" s="63"/>
      <c r="P243" s="64"/>
      <c r="Q243" s="64"/>
      <c r="R243" s="64"/>
      <c r="S243" s="79"/>
      <c r="T243" s="50"/>
      <c r="U243" s="50"/>
      <c r="V243" s="50"/>
      <c r="W243" s="66"/>
      <c r="X243" s="67"/>
      <c r="Y243" s="67"/>
      <c r="Z243" s="67"/>
      <c r="AA243" s="76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</row>
    <row r="244" spans="1:79" s="25" customFormat="1" ht="41.45" hidden="1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63"/>
      <c r="K244" s="62"/>
      <c r="L244" s="62"/>
      <c r="M244" s="47"/>
      <c r="N244" s="63"/>
      <c r="O244" s="63"/>
      <c r="P244" s="64"/>
      <c r="Q244" s="64"/>
      <c r="R244" s="64"/>
      <c r="S244" s="79"/>
      <c r="T244" s="50"/>
      <c r="U244" s="50"/>
      <c r="V244" s="50"/>
      <c r="W244" s="66"/>
      <c r="X244" s="67"/>
      <c r="Y244" s="67"/>
      <c r="Z244" s="67"/>
      <c r="AA244" s="76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</row>
    <row r="245" spans="1:79" s="25" customFormat="1" ht="41.45" hidden="1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63"/>
      <c r="K245" s="62"/>
      <c r="L245" s="62"/>
      <c r="M245" s="47"/>
      <c r="N245" s="63"/>
      <c r="O245" s="63"/>
      <c r="P245" s="64"/>
      <c r="Q245" s="64"/>
      <c r="R245" s="64"/>
      <c r="S245" s="79"/>
      <c r="T245" s="50"/>
      <c r="U245" s="50"/>
      <c r="V245" s="50"/>
      <c r="W245" s="66"/>
      <c r="X245" s="67"/>
      <c r="Y245" s="67"/>
      <c r="Z245" s="67"/>
      <c r="AA245" s="76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</row>
    <row r="246" spans="1:79" s="25" customFormat="1" ht="41.45" hidden="1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63"/>
      <c r="K246" s="62"/>
      <c r="L246" s="62"/>
      <c r="M246" s="47"/>
      <c r="N246" s="63"/>
      <c r="O246" s="63"/>
      <c r="P246" s="64"/>
      <c r="Q246" s="64"/>
      <c r="R246" s="64"/>
      <c r="S246" s="79"/>
      <c r="T246" s="50"/>
      <c r="U246" s="50"/>
      <c r="V246" s="50"/>
      <c r="W246" s="66"/>
      <c r="X246" s="67"/>
      <c r="Y246" s="67"/>
      <c r="Z246" s="67"/>
      <c r="AA246" s="76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</row>
    <row r="247" spans="1:79" s="53" customFormat="1" ht="41.45" hidden="1" customHeight="1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63"/>
      <c r="K247" s="46"/>
      <c r="L247" s="46"/>
      <c r="M247" s="99"/>
      <c r="N247" s="45"/>
      <c r="O247" s="45"/>
      <c r="P247" s="48"/>
      <c r="Q247" s="48"/>
      <c r="R247" s="64"/>
      <c r="S247" s="79"/>
      <c r="T247" s="50"/>
      <c r="U247" s="50"/>
      <c r="V247" s="50"/>
      <c r="W247" s="66"/>
      <c r="X247" s="67"/>
      <c r="Y247" s="67"/>
      <c r="Z247" s="67"/>
      <c r="AA247" s="76"/>
      <c r="AB247" s="67"/>
      <c r="AC247" s="67"/>
      <c r="AD247" s="67"/>
      <c r="AE247" s="67"/>
      <c r="AF247" s="67"/>
      <c r="AG247" s="67"/>
      <c r="AH247" s="67"/>
      <c r="AI247" s="67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</row>
    <row r="248" spans="1:79" s="25" customFormat="1" ht="41.45" hidden="1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63"/>
      <c r="K248" s="62"/>
      <c r="L248" s="62"/>
      <c r="M248" s="47"/>
      <c r="N248" s="63"/>
      <c r="O248" s="63"/>
      <c r="P248" s="64"/>
      <c r="Q248" s="64"/>
      <c r="R248" s="64"/>
      <c r="S248" s="79"/>
      <c r="T248" s="50"/>
      <c r="U248" s="50"/>
      <c r="V248" s="50"/>
      <c r="W248" s="66"/>
      <c r="X248" s="67"/>
      <c r="Y248" s="67"/>
      <c r="Z248" s="67"/>
      <c r="AA248" s="76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</row>
    <row r="249" spans="1:79" s="25" customFormat="1" ht="41.45" hidden="1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63"/>
      <c r="K249" s="62"/>
      <c r="L249" s="62"/>
      <c r="M249" s="47"/>
      <c r="N249" s="63"/>
      <c r="O249" s="63"/>
      <c r="P249" s="64"/>
      <c r="Q249" s="64"/>
      <c r="R249" s="64"/>
      <c r="S249" s="79"/>
      <c r="T249" s="50"/>
      <c r="U249" s="50"/>
      <c r="V249" s="50"/>
      <c r="W249" s="66"/>
      <c r="X249" s="67"/>
      <c r="Y249" s="67"/>
      <c r="Z249" s="67"/>
      <c r="AA249" s="76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</row>
    <row r="250" spans="1:79" s="25" customFormat="1" ht="41.45" hidden="1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63"/>
      <c r="K250" s="62"/>
      <c r="L250" s="62"/>
      <c r="M250" s="47"/>
      <c r="N250" s="63"/>
      <c r="O250" s="63"/>
      <c r="P250" s="64"/>
      <c r="Q250" s="64"/>
      <c r="R250" s="64"/>
      <c r="S250" s="79"/>
      <c r="T250" s="50"/>
      <c r="U250" s="50"/>
      <c r="V250" s="50"/>
      <c r="W250" s="66"/>
      <c r="X250" s="67"/>
      <c r="Y250" s="67"/>
      <c r="Z250" s="67"/>
      <c r="AA250" s="76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</row>
    <row r="251" spans="1:79" s="25" customFormat="1" ht="41.45" hidden="1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63"/>
      <c r="K251" s="62"/>
      <c r="L251" s="62"/>
      <c r="M251" s="47"/>
      <c r="N251" s="63"/>
      <c r="O251" s="63"/>
      <c r="P251" s="64"/>
      <c r="Q251" s="64"/>
      <c r="R251" s="64"/>
      <c r="S251" s="79"/>
      <c r="T251" s="50"/>
      <c r="U251" s="50"/>
      <c r="V251" s="50"/>
      <c r="W251" s="66"/>
      <c r="X251" s="67"/>
      <c r="Y251" s="67"/>
      <c r="Z251" s="67"/>
      <c r="AA251" s="76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</row>
    <row r="252" spans="1:79" s="25" customFormat="1" ht="41.45" hidden="1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63"/>
      <c r="K252" s="62"/>
      <c r="L252" s="62"/>
      <c r="M252" s="47"/>
      <c r="N252" s="63"/>
      <c r="O252" s="63"/>
      <c r="P252" s="64"/>
      <c r="Q252" s="64"/>
      <c r="R252" s="64"/>
      <c r="S252" s="79"/>
      <c r="T252" s="50"/>
      <c r="U252" s="50"/>
      <c r="V252" s="50"/>
      <c r="W252" s="66"/>
      <c r="X252" s="67"/>
      <c r="Y252" s="67"/>
      <c r="Z252" s="67"/>
      <c r="AA252" s="76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</row>
    <row r="253" spans="1:79" s="25" customFormat="1" ht="41.45" hidden="1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63"/>
      <c r="K253" s="62"/>
      <c r="L253" s="62"/>
      <c r="M253" s="47"/>
      <c r="N253" s="63"/>
      <c r="O253" s="63"/>
      <c r="P253" s="64"/>
      <c r="Q253" s="64"/>
      <c r="R253" s="64"/>
      <c r="S253" s="79"/>
      <c r="T253" s="50"/>
      <c r="U253" s="50"/>
      <c r="V253" s="50"/>
      <c r="W253" s="66"/>
      <c r="X253" s="67"/>
      <c r="Y253" s="67"/>
      <c r="Z253" s="67"/>
      <c r="AA253" s="76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</row>
    <row r="254" spans="1:79" s="25" customFormat="1" ht="41.45" hidden="1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63"/>
      <c r="K254" s="62"/>
      <c r="L254" s="62"/>
      <c r="M254" s="47"/>
      <c r="N254" s="63"/>
      <c r="O254" s="63"/>
      <c r="P254" s="64"/>
      <c r="Q254" s="64"/>
      <c r="R254" s="64"/>
      <c r="S254" s="79"/>
      <c r="T254" s="50"/>
      <c r="U254" s="50"/>
      <c r="V254" s="50"/>
      <c r="W254" s="66"/>
      <c r="X254" s="67"/>
      <c r="Y254" s="67"/>
      <c r="Z254" s="67"/>
      <c r="AA254" s="76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</row>
    <row r="255" spans="1:79" s="25" customFormat="1" ht="41.45" hidden="1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63"/>
      <c r="K255" s="62"/>
      <c r="L255" s="62"/>
      <c r="M255" s="47"/>
      <c r="N255" s="63"/>
      <c r="O255" s="63"/>
      <c r="P255" s="64"/>
      <c r="Q255" s="64"/>
      <c r="R255" s="64"/>
      <c r="S255" s="79"/>
      <c r="T255" s="50"/>
      <c r="U255" s="50"/>
      <c r="V255" s="50"/>
      <c r="W255" s="66"/>
      <c r="X255" s="67"/>
      <c r="Y255" s="67"/>
      <c r="Z255" s="67"/>
      <c r="AA255" s="76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</row>
    <row r="256" spans="1:79" s="25" customFormat="1" ht="41.45" hidden="1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63"/>
      <c r="K256" s="62"/>
      <c r="L256" s="62"/>
      <c r="M256" s="47"/>
      <c r="N256" s="63"/>
      <c r="O256" s="63"/>
      <c r="P256" s="64"/>
      <c r="Q256" s="64"/>
      <c r="R256" s="64"/>
      <c r="S256" s="79"/>
      <c r="T256" s="50"/>
      <c r="U256" s="50"/>
      <c r="V256" s="50"/>
      <c r="W256" s="66"/>
      <c r="X256" s="67"/>
      <c r="Y256" s="67"/>
      <c r="Z256" s="67"/>
      <c r="AA256" s="76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</row>
    <row r="257" spans="1:79" s="25" customFormat="1" ht="41.45" hidden="1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63"/>
      <c r="K257" s="62"/>
      <c r="L257" s="62"/>
      <c r="M257" s="47"/>
      <c r="N257" s="63"/>
      <c r="O257" s="63"/>
      <c r="P257" s="64"/>
      <c r="Q257" s="64"/>
      <c r="R257" s="64"/>
      <c r="S257" s="79"/>
      <c r="T257" s="50"/>
      <c r="U257" s="50"/>
      <c r="V257" s="50"/>
      <c r="W257" s="66"/>
      <c r="X257" s="67"/>
      <c r="Y257" s="67"/>
      <c r="Z257" s="67"/>
      <c r="AA257" s="76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</row>
    <row r="258" spans="1:79" s="25" customFormat="1" ht="41.45" hidden="1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63"/>
      <c r="K258" s="62"/>
      <c r="L258" s="62"/>
      <c r="M258" s="47"/>
      <c r="N258" s="63"/>
      <c r="O258" s="63"/>
      <c r="P258" s="64"/>
      <c r="Q258" s="64"/>
      <c r="R258" s="64"/>
      <c r="S258" s="79"/>
      <c r="T258" s="50"/>
      <c r="U258" s="50"/>
      <c r="V258" s="50"/>
      <c r="W258" s="66"/>
      <c r="X258" s="67"/>
      <c r="Y258" s="67"/>
      <c r="Z258" s="67"/>
      <c r="AA258" s="76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</row>
    <row r="259" spans="1:79" s="25" customFormat="1" ht="41.45" hidden="1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63"/>
      <c r="K259" s="62"/>
      <c r="L259" s="62"/>
      <c r="M259" s="47"/>
      <c r="N259" s="63"/>
      <c r="O259" s="63"/>
      <c r="P259" s="64"/>
      <c r="Q259" s="64"/>
      <c r="R259" s="64"/>
      <c r="S259" s="79"/>
      <c r="T259" s="50"/>
      <c r="U259" s="50"/>
      <c r="V259" s="50"/>
      <c r="W259" s="66"/>
      <c r="X259" s="67"/>
      <c r="Y259" s="67"/>
      <c r="Z259" s="67"/>
      <c r="AA259" s="76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</row>
    <row r="260" spans="1:79" s="25" customFormat="1" ht="41.45" hidden="1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63"/>
      <c r="K260" s="62"/>
      <c r="L260" s="62"/>
      <c r="M260" s="47"/>
      <c r="N260" s="63"/>
      <c r="O260" s="63"/>
      <c r="P260" s="64"/>
      <c r="Q260" s="64"/>
      <c r="R260" s="64"/>
      <c r="S260" s="79"/>
      <c r="T260" s="50"/>
      <c r="U260" s="50"/>
      <c r="V260" s="50"/>
      <c r="W260" s="66"/>
      <c r="X260" s="67"/>
      <c r="Y260" s="67"/>
      <c r="Z260" s="67"/>
      <c r="AA260" s="76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</row>
    <row r="261" spans="1:79" s="25" customFormat="1" ht="41.45" hidden="1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63"/>
      <c r="K261" s="62"/>
      <c r="L261" s="62"/>
      <c r="M261" s="47"/>
      <c r="N261" s="63"/>
      <c r="O261" s="63"/>
      <c r="P261" s="64"/>
      <c r="Q261" s="64"/>
      <c r="R261" s="64"/>
      <c r="S261" s="79"/>
      <c r="T261" s="50"/>
      <c r="U261" s="50"/>
      <c r="V261" s="50"/>
      <c r="W261" s="66"/>
      <c r="X261" s="67"/>
      <c r="Y261" s="67"/>
      <c r="Z261" s="67"/>
      <c r="AA261" s="76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</row>
    <row r="262" spans="1:79" s="25" customFormat="1" ht="41.45" hidden="1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63"/>
      <c r="K262" s="62"/>
      <c r="L262" s="62"/>
      <c r="M262" s="47"/>
      <c r="N262" s="63"/>
      <c r="O262" s="63"/>
      <c r="P262" s="64"/>
      <c r="Q262" s="64"/>
      <c r="R262" s="64"/>
      <c r="S262" s="79"/>
      <c r="T262" s="50"/>
      <c r="U262" s="50"/>
      <c r="V262" s="50"/>
      <c r="W262" s="66"/>
      <c r="X262" s="67"/>
      <c r="Y262" s="67"/>
      <c r="Z262" s="67"/>
      <c r="AA262" s="76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</row>
    <row r="263" spans="1:79" s="25" customFormat="1" ht="41.45" hidden="1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63"/>
      <c r="K263" s="62"/>
      <c r="L263" s="62"/>
      <c r="M263" s="47"/>
      <c r="N263" s="63"/>
      <c r="O263" s="63"/>
      <c r="P263" s="64"/>
      <c r="Q263" s="64"/>
      <c r="R263" s="64"/>
      <c r="S263" s="79"/>
      <c r="T263" s="50"/>
      <c r="U263" s="50"/>
      <c r="V263" s="50"/>
      <c r="W263" s="66"/>
      <c r="X263" s="67"/>
      <c r="Y263" s="67"/>
      <c r="Z263" s="67"/>
      <c r="AA263" s="76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</row>
    <row r="264" spans="1:79" s="25" customFormat="1" ht="41.45" hidden="1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63"/>
      <c r="K264" s="62"/>
      <c r="L264" s="62"/>
      <c r="M264" s="47"/>
      <c r="N264" s="63"/>
      <c r="O264" s="63"/>
      <c r="P264" s="64"/>
      <c r="Q264" s="64"/>
      <c r="R264" s="64"/>
      <c r="S264" s="79"/>
      <c r="T264" s="50"/>
      <c r="U264" s="50"/>
      <c r="V264" s="50"/>
      <c r="W264" s="66"/>
      <c r="X264" s="67"/>
      <c r="Y264" s="67"/>
      <c r="Z264" s="67"/>
      <c r="AA264" s="76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</row>
    <row r="265" spans="1:79" s="25" customFormat="1" ht="41.45" hidden="1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63"/>
      <c r="K265" s="62"/>
      <c r="L265" s="62"/>
      <c r="M265" s="47"/>
      <c r="N265" s="63"/>
      <c r="O265" s="63"/>
      <c r="P265" s="64"/>
      <c r="Q265" s="64"/>
      <c r="R265" s="64"/>
      <c r="S265" s="79"/>
      <c r="T265" s="50"/>
      <c r="U265" s="50"/>
      <c r="V265" s="50"/>
      <c r="W265" s="66"/>
      <c r="X265" s="67"/>
      <c r="Y265" s="67"/>
      <c r="Z265" s="67"/>
      <c r="AA265" s="76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</row>
    <row r="266" spans="1:79" s="25" customFormat="1" ht="41.45" hidden="1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63"/>
      <c r="K266" s="62"/>
      <c r="L266" s="62"/>
      <c r="M266" s="47"/>
      <c r="N266" s="63"/>
      <c r="O266" s="63"/>
      <c r="P266" s="64"/>
      <c r="Q266" s="64"/>
      <c r="R266" s="64"/>
      <c r="S266" s="79"/>
      <c r="T266" s="50"/>
      <c r="U266" s="50"/>
      <c r="V266" s="50"/>
      <c r="W266" s="66"/>
      <c r="X266" s="67"/>
      <c r="Y266" s="67"/>
      <c r="Z266" s="67"/>
      <c r="AA266" s="76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</row>
    <row r="267" spans="1:79" s="25" customFormat="1" ht="41.45" hidden="1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63"/>
      <c r="K267" s="62"/>
      <c r="L267" s="62"/>
      <c r="M267" s="47"/>
      <c r="N267" s="63"/>
      <c r="O267" s="63"/>
      <c r="P267" s="64"/>
      <c r="Q267" s="64"/>
      <c r="R267" s="64"/>
      <c r="S267" s="79"/>
      <c r="T267" s="50"/>
      <c r="U267" s="50"/>
      <c r="V267" s="50"/>
      <c r="W267" s="66"/>
      <c r="X267" s="67"/>
      <c r="Y267" s="67"/>
      <c r="Z267" s="67"/>
      <c r="AA267" s="76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</row>
    <row r="268" spans="1:79" s="25" customFormat="1" ht="41.45" hidden="1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63"/>
      <c r="K268" s="62"/>
      <c r="L268" s="62"/>
      <c r="M268" s="47"/>
      <c r="N268" s="63"/>
      <c r="O268" s="63"/>
      <c r="P268" s="64"/>
      <c r="Q268" s="64"/>
      <c r="R268" s="64"/>
      <c r="S268" s="79"/>
      <c r="T268" s="50"/>
      <c r="U268" s="50"/>
      <c r="V268" s="50"/>
      <c r="W268" s="66"/>
      <c r="X268" s="67"/>
      <c r="Y268" s="67"/>
      <c r="Z268" s="67"/>
      <c r="AA268" s="76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</row>
    <row r="269" spans="1:79" s="25" customFormat="1" ht="41.45" hidden="1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63"/>
      <c r="K269" s="62"/>
      <c r="L269" s="62"/>
      <c r="M269" s="47"/>
      <c r="N269" s="63"/>
      <c r="O269" s="63"/>
      <c r="P269" s="64"/>
      <c r="Q269" s="64"/>
      <c r="R269" s="64"/>
      <c r="S269" s="79"/>
      <c r="T269" s="50"/>
      <c r="U269" s="50"/>
      <c r="V269" s="50"/>
      <c r="W269" s="66"/>
      <c r="X269" s="67"/>
      <c r="Y269" s="67"/>
      <c r="Z269" s="67"/>
      <c r="AA269" s="7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</row>
    <row r="270" spans="1:79" s="25" customFormat="1" ht="41.45" hidden="1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63"/>
      <c r="K270" s="62"/>
      <c r="L270" s="62"/>
      <c r="M270" s="47"/>
      <c r="N270" s="63"/>
      <c r="O270" s="63"/>
      <c r="P270" s="64"/>
      <c r="Q270" s="64"/>
      <c r="R270" s="64"/>
      <c r="S270" s="79"/>
      <c r="T270" s="50"/>
      <c r="U270" s="50"/>
      <c r="V270" s="50"/>
      <c r="W270" s="66"/>
      <c r="X270" s="67"/>
      <c r="Y270" s="67"/>
      <c r="Z270" s="67"/>
      <c r="AA270" s="7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</row>
    <row r="271" spans="1:79" s="25" customFormat="1" ht="41.45" hidden="1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63"/>
      <c r="K271" s="62"/>
      <c r="L271" s="62"/>
      <c r="M271" s="47"/>
      <c r="N271" s="63"/>
      <c r="O271" s="63"/>
      <c r="P271" s="64"/>
      <c r="Q271" s="64"/>
      <c r="R271" s="64"/>
      <c r="S271" s="79"/>
      <c r="T271" s="50"/>
      <c r="U271" s="50"/>
      <c r="V271" s="50"/>
      <c r="W271" s="66"/>
      <c r="X271" s="67"/>
      <c r="Y271" s="67"/>
      <c r="Z271" s="67"/>
      <c r="AA271" s="76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</row>
    <row r="272" spans="1:79" s="53" customFormat="1" ht="41.45" hidden="1" customHeight="1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63"/>
      <c r="K272" s="46"/>
      <c r="L272" s="46"/>
      <c r="M272" s="99"/>
      <c r="N272" s="45"/>
      <c r="O272" s="45"/>
      <c r="P272" s="48"/>
      <c r="Q272" s="48"/>
      <c r="R272" s="64"/>
      <c r="S272" s="79"/>
      <c r="T272" s="50"/>
      <c r="U272" s="50"/>
      <c r="V272" s="50"/>
      <c r="W272" s="66"/>
      <c r="X272" s="67"/>
      <c r="Y272" s="67"/>
      <c r="Z272" s="67"/>
      <c r="AA272" s="76"/>
      <c r="AB272" s="67"/>
      <c r="AC272" s="67"/>
      <c r="AD272" s="67"/>
      <c r="AE272" s="67"/>
      <c r="AF272" s="67"/>
      <c r="AG272" s="67"/>
      <c r="AH272" s="67"/>
      <c r="AI272" s="67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</row>
    <row r="273" spans="1:79" s="25" customFormat="1" ht="41.45" hidden="1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63"/>
      <c r="K273" s="62"/>
      <c r="L273" s="62"/>
      <c r="M273" s="47"/>
      <c r="N273" s="63"/>
      <c r="O273" s="63"/>
      <c r="P273" s="64"/>
      <c r="Q273" s="64"/>
      <c r="R273" s="64"/>
      <c r="S273" s="79"/>
      <c r="T273" s="50"/>
      <c r="U273" s="50"/>
      <c r="V273" s="50"/>
      <c r="W273" s="66"/>
      <c r="X273" s="67"/>
      <c r="Y273" s="67"/>
      <c r="Z273" s="67"/>
      <c r="AA273" s="76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</row>
    <row r="274" spans="1:79" s="25" customFormat="1" ht="41.45" hidden="1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63"/>
      <c r="K274" s="62"/>
      <c r="L274" s="62"/>
      <c r="M274" s="47"/>
      <c r="N274" s="63"/>
      <c r="O274" s="63"/>
      <c r="P274" s="64"/>
      <c r="Q274" s="64"/>
      <c r="R274" s="64"/>
      <c r="S274" s="79"/>
      <c r="T274" s="50"/>
      <c r="U274" s="50"/>
      <c r="V274" s="50"/>
      <c r="W274" s="66"/>
      <c r="X274" s="67"/>
      <c r="Y274" s="67"/>
      <c r="Z274" s="67"/>
      <c r="AA274" s="76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</row>
    <row r="275" spans="1:79" s="25" customFormat="1" ht="41.45" hidden="1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63"/>
      <c r="K275" s="62"/>
      <c r="L275" s="62"/>
      <c r="M275" s="47"/>
      <c r="N275" s="63"/>
      <c r="O275" s="63"/>
      <c r="P275" s="64"/>
      <c r="Q275" s="64"/>
      <c r="R275" s="64"/>
      <c r="S275" s="79"/>
      <c r="T275" s="50"/>
      <c r="U275" s="50"/>
      <c r="V275" s="50"/>
      <c r="W275" s="66"/>
      <c r="X275" s="67"/>
      <c r="Y275" s="67"/>
      <c r="Z275" s="67"/>
      <c r="AA275" s="76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</row>
    <row r="276" spans="1:79" s="25" customFormat="1" ht="41.45" hidden="1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63"/>
      <c r="K276" s="62"/>
      <c r="L276" s="62"/>
      <c r="M276" s="47"/>
      <c r="N276" s="63"/>
      <c r="O276" s="63"/>
      <c r="P276" s="64"/>
      <c r="Q276" s="64"/>
      <c r="R276" s="64"/>
      <c r="S276" s="79"/>
      <c r="T276" s="50"/>
      <c r="U276" s="50"/>
      <c r="V276" s="50"/>
      <c r="W276" s="66"/>
      <c r="X276" s="67"/>
      <c r="Y276" s="67"/>
      <c r="Z276" s="67"/>
      <c r="AA276" s="76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</row>
    <row r="277" spans="1:79" s="25" customFormat="1" ht="41.45" hidden="1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63"/>
      <c r="K277" s="62"/>
      <c r="L277" s="62"/>
      <c r="M277" s="47"/>
      <c r="N277" s="63"/>
      <c r="O277" s="63"/>
      <c r="P277" s="64"/>
      <c r="Q277" s="64"/>
      <c r="R277" s="64"/>
      <c r="S277" s="79"/>
      <c r="T277" s="50"/>
      <c r="U277" s="50"/>
      <c r="V277" s="50"/>
      <c r="W277" s="66"/>
      <c r="X277" s="67"/>
      <c r="Y277" s="67"/>
      <c r="Z277" s="67"/>
      <c r="AA277" s="76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</row>
    <row r="278" spans="1:79" s="25" customFormat="1" ht="41.45" hidden="1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63"/>
      <c r="K278" s="62"/>
      <c r="L278" s="62"/>
      <c r="M278" s="47"/>
      <c r="N278" s="63"/>
      <c r="O278" s="63"/>
      <c r="P278" s="64"/>
      <c r="Q278" s="64"/>
      <c r="R278" s="64"/>
      <c r="S278" s="79"/>
      <c r="T278" s="50"/>
      <c r="U278" s="50"/>
      <c r="V278" s="50"/>
      <c r="W278" s="66"/>
      <c r="X278" s="67"/>
      <c r="Y278" s="67"/>
      <c r="Z278" s="67"/>
      <c r="AA278" s="76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</row>
    <row r="279" spans="1:79" s="25" customFormat="1" ht="41.45" hidden="1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63"/>
      <c r="K279" s="62"/>
      <c r="L279" s="62"/>
      <c r="M279" s="47"/>
      <c r="N279" s="63"/>
      <c r="O279" s="63"/>
      <c r="P279" s="64"/>
      <c r="Q279" s="64"/>
      <c r="R279" s="64"/>
      <c r="S279" s="79"/>
      <c r="T279" s="50"/>
      <c r="U279" s="50"/>
      <c r="V279" s="50"/>
      <c r="W279" s="66"/>
      <c r="X279" s="67"/>
      <c r="Y279" s="67"/>
      <c r="Z279" s="67"/>
      <c r="AA279" s="76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</row>
    <row r="280" spans="1:79" s="25" customFormat="1" ht="41.45" hidden="1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63"/>
      <c r="K280" s="62"/>
      <c r="L280" s="62"/>
      <c r="M280" s="47"/>
      <c r="N280" s="63"/>
      <c r="O280" s="63"/>
      <c r="P280" s="64"/>
      <c r="Q280" s="64"/>
      <c r="R280" s="64"/>
      <c r="S280" s="79"/>
      <c r="T280" s="50"/>
      <c r="U280" s="50"/>
      <c r="V280" s="50"/>
      <c r="W280" s="66"/>
      <c r="X280" s="67"/>
      <c r="Y280" s="67"/>
      <c r="Z280" s="67"/>
      <c r="AA280" s="76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</row>
    <row r="281" spans="1:79" s="25" customFormat="1" ht="41.45" hidden="1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63"/>
      <c r="K281" s="62"/>
      <c r="L281" s="62"/>
      <c r="M281" s="47"/>
      <c r="N281" s="63"/>
      <c r="O281" s="63"/>
      <c r="P281" s="64"/>
      <c r="Q281" s="64"/>
      <c r="R281" s="64"/>
      <c r="S281" s="79"/>
      <c r="T281" s="50"/>
      <c r="U281" s="50"/>
      <c r="V281" s="50"/>
      <c r="W281" s="66"/>
      <c r="X281" s="67"/>
      <c r="Y281" s="67"/>
      <c r="Z281" s="67"/>
      <c r="AA281" s="76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</row>
    <row r="282" spans="1:79" s="25" customFormat="1" ht="41.45" hidden="1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63"/>
      <c r="K282" s="62"/>
      <c r="L282" s="62"/>
      <c r="M282" s="47"/>
      <c r="N282" s="63"/>
      <c r="O282" s="63"/>
      <c r="P282" s="64"/>
      <c r="Q282" s="64"/>
      <c r="R282" s="64"/>
      <c r="S282" s="79"/>
      <c r="T282" s="50"/>
      <c r="U282" s="50"/>
      <c r="V282" s="50"/>
      <c r="W282" s="66"/>
      <c r="X282" s="67"/>
      <c r="Y282" s="67"/>
      <c r="Z282" s="67"/>
      <c r="AA282" s="76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</row>
    <row r="283" spans="1:79" s="25" customFormat="1" ht="41.45" hidden="1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63"/>
      <c r="K283" s="62"/>
      <c r="L283" s="62"/>
      <c r="M283" s="47"/>
      <c r="N283" s="63"/>
      <c r="O283" s="63"/>
      <c r="P283" s="64"/>
      <c r="Q283" s="64"/>
      <c r="R283" s="64"/>
      <c r="S283" s="79"/>
      <c r="T283" s="50"/>
      <c r="U283" s="50"/>
      <c r="V283" s="50"/>
      <c r="W283" s="66"/>
      <c r="X283" s="67"/>
      <c r="Y283" s="67"/>
      <c r="Z283" s="67"/>
      <c r="AA283" s="76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</row>
    <row r="284" spans="1:79" s="25" customFormat="1" ht="41.45" hidden="1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63"/>
      <c r="K284" s="62"/>
      <c r="L284" s="62"/>
      <c r="M284" s="47"/>
      <c r="N284" s="63"/>
      <c r="O284" s="63"/>
      <c r="P284" s="64"/>
      <c r="Q284" s="64"/>
      <c r="R284" s="64"/>
      <c r="S284" s="79"/>
      <c r="T284" s="50"/>
      <c r="U284" s="50"/>
      <c r="V284" s="50"/>
      <c r="W284" s="66"/>
      <c r="X284" s="67"/>
      <c r="Y284" s="67"/>
      <c r="Z284" s="67"/>
      <c r="AA284" s="76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</row>
    <row r="285" spans="1:79" s="25" customFormat="1" ht="41.45" hidden="1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63"/>
      <c r="K285" s="62"/>
      <c r="L285" s="62"/>
      <c r="M285" s="47"/>
      <c r="N285" s="63"/>
      <c r="O285" s="63"/>
      <c r="P285" s="64"/>
      <c r="Q285" s="64"/>
      <c r="R285" s="64"/>
      <c r="S285" s="79"/>
      <c r="T285" s="50"/>
      <c r="U285" s="50"/>
      <c r="V285" s="50"/>
      <c r="W285" s="66"/>
      <c r="X285" s="67"/>
      <c r="Y285" s="67"/>
      <c r="Z285" s="67"/>
      <c r="AA285" s="76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</row>
    <row r="286" spans="1:79" s="25" customFormat="1" ht="41.45" hidden="1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63"/>
      <c r="K286" s="62"/>
      <c r="L286" s="62"/>
      <c r="M286" s="47"/>
      <c r="N286" s="63"/>
      <c r="O286" s="63"/>
      <c r="P286" s="64"/>
      <c r="Q286" s="64"/>
      <c r="R286" s="64"/>
      <c r="S286" s="79"/>
      <c r="T286" s="50"/>
      <c r="U286" s="50"/>
      <c r="V286" s="50"/>
      <c r="W286" s="66"/>
      <c r="X286" s="67"/>
      <c r="Y286" s="67"/>
      <c r="Z286" s="67"/>
      <c r="AA286" s="76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</row>
    <row r="287" spans="1:79" s="25" customFormat="1" ht="41.45" hidden="1" customHeight="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63"/>
      <c r="K287" s="62"/>
      <c r="L287" s="62"/>
      <c r="M287" s="47"/>
      <c r="N287" s="63"/>
      <c r="O287" s="63"/>
      <c r="P287" s="64"/>
      <c r="Q287" s="64"/>
      <c r="R287" s="64"/>
      <c r="S287" s="79"/>
      <c r="T287" s="50"/>
      <c r="U287" s="50"/>
      <c r="V287" s="50"/>
      <c r="W287" s="66"/>
      <c r="X287" s="67"/>
      <c r="Y287" s="67"/>
      <c r="Z287" s="67"/>
      <c r="AA287" s="76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</row>
    <row r="288" spans="1:79" s="53" customFormat="1" ht="41.45" hidden="1" customHeight="1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63"/>
      <c r="K288" s="46"/>
      <c r="L288" s="46"/>
      <c r="M288" s="99"/>
      <c r="N288" s="45"/>
      <c r="O288" s="45"/>
      <c r="P288" s="48"/>
      <c r="Q288" s="48"/>
      <c r="R288" s="64"/>
      <c r="S288" s="79"/>
      <c r="T288" s="50"/>
      <c r="U288" s="50"/>
      <c r="V288" s="50"/>
      <c r="W288" s="66"/>
      <c r="X288" s="67"/>
      <c r="Y288" s="67"/>
      <c r="Z288" s="67"/>
      <c r="AA288" s="76"/>
      <c r="AB288" s="67"/>
      <c r="AC288" s="67"/>
      <c r="AD288" s="67"/>
      <c r="AE288" s="67"/>
      <c r="AF288" s="67"/>
      <c r="AG288" s="67"/>
      <c r="AH288" s="67"/>
      <c r="AI288" s="67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</row>
    <row r="289" spans="1:79" s="25" customFormat="1" ht="41.45" hidden="1" customHeight="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63"/>
      <c r="K289" s="62"/>
      <c r="L289" s="62"/>
      <c r="M289" s="47"/>
      <c r="N289" s="63"/>
      <c r="O289" s="63"/>
      <c r="P289" s="64"/>
      <c r="Q289" s="64"/>
      <c r="R289" s="64"/>
      <c r="S289" s="79"/>
      <c r="T289" s="50"/>
      <c r="U289" s="50"/>
      <c r="V289" s="50"/>
      <c r="W289" s="66"/>
      <c r="X289" s="67"/>
      <c r="Y289" s="67"/>
      <c r="Z289" s="67"/>
      <c r="AA289" s="76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</row>
    <row r="290" spans="1:79" s="25" customFormat="1" ht="41.45" hidden="1" customHeight="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63"/>
      <c r="K290" s="62"/>
      <c r="L290" s="62"/>
      <c r="M290" s="47"/>
      <c r="N290" s="63"/>
      <c r="O290" s="63"/>
      <c r="P290" s="64"/>
      <c r="Q290" s="64"/>
      <c r="R290" s="64"/>
      <c r="S290" s="79"/>
      <c r="T290" s="50"/>
      <c r="U290" s="50"/>
      <c r="V290" s="50"/>
      <c r="W290" s="66"/>
      <c r="X290" s="67"/>
      <c r="Y290" s="67"/>
      <c r="Z290" s="67"/>
      <c r="AA290" s="76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</row>
    <row r="291" spans="1:79" s="25" customFormat="1" ht="41.45" hidden="1" customHeight="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63"/>
      <c r="K291" s="62"/>
      <c r="L291" s="62"/>
      <c r="M291" s="47"/>
      <c r="N291" s="63"/>
      <c r="O291" s="63"/>
      <c r="P291" s="64"/>
      <c r="Q291" s="64"/>
      <c r="R291" s="64"/>
      <c r="S291" s="79"/>
      <c r="T291" s="50"/>
      <c r="U291" s="50"/>
      <c r="V291" s="50"/>
      <c r="W291" s="66"/>
      <c r="X291" s="67"/>
      <c r="Y291" s="67"/>
      <c r="Z291" s="67"/>
      <c r="AA291" s="76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</row>
    <row r="292" spans="1:79" s="25" customFormat="1" ht="41.45" hidden="1" customHeight="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63"/>
      <c r="K292" s="62"/>
      <c r="L292" s="62"/>
      <c r="M292" s="47"/>
      <c r="N292" s="63"/>
      <c r="O292" s="63"/>
      <c r="P292" s="64"/>
      <c r="Q292" s="64"/>
      <c r="R292" s="64"/>
      <c r="S292" s="79"/>
      <c r="T292" s="50"/>
      <c r="U292" s="50"/>
      <c r="V292" s="50"/>
      <c r="W292" s="66"/>
      <c r="X292" s="67"/>
      <c r="Y292" s="67"/>
      <c r="Z292" s="67"/>
      <c r="AA292" s="76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</row>
    <row r="293" spans="1:79" s="25" customFormat="1" ht="41.45" hidden="1" customHeight="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63"/>
      <c r="K293" s="62"/>
      <c r="L293" s="62"/>
      <c r="M293" s="47"/>
      <c r="N293" s="63"/>
      <c r="O293" s="63"/>
      <c r="P293" s="64"/>
      <c r="Q293" s="64"/>
      <c r="R293" s="64"/>
      <c r="S293" s="79"/>
      <c r="T293" s="50"/>
      <c r="U293" s="50"/>
      <c r="V293" s="50"/>
      <c r="W293" s="66"/>
      <c r="X293" s="67"/>
      <c r="Y293" s="67"/>
      <c r="Z293" s="67"/>
      <c r="AA293" s="76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</row>
    <row r="294" spans="1:79" s="25" customFormat="1" ht="41.45" hidden="1" customHeight="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63"/>
      <c r="K294" s="62"/>
      <c r="L294" s="62"/>
      <c r="M294" s="47"/>
      <c r="N294" s="63"/>
      <c r="O294" s="63"/>
      <c r="P294" s="64"/>
      <c r="Q294" s="64"/>
      <c r="R294" s="64"/>
      <c r="S294" s="79"/>
      <c r="T294" s="50"/>
      <c r="U294" s="50"/>
      <c r="V294" s="50"/>
      <c r="W294" s="66"/>
      <c r="X294" s="67"/>
      <c r="Y294" s="67"/>
      <c r="Z294" s="67"/>
      <c r="AA294" s="76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</row>
    <row r="295" spans="1:79" s="25" customFormat="1" ht="41.45" hidden="1" customHeight="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63"/>
      <c r="K295" s="62"/>
      <c r="L295" s="62"/>
      <c r="M295" s="47"/>
      <c r="N295" s="63"/>
      <c r="O295" s="63"/>
      <c r="P295" s="64"/>
      <c r="Q295" s="64"/>
      <c r="R295" s="64"/>
      <c r="S295" s="79"/>
      <c r="T295" s="50"/>
      <c r="U295" s="50"/>
      <c r="V295" s="50"/>
      <c r="W295" s="66"/>
      <c r="X295" s="67"/>
      <c r="Y295" s="67"/>
      <c r="Z295" s="67"/>
      <c r="AA295" s="76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</row>
    <row r="296" spans="1:79" s="25" customFormat="1" ht="41.45" hidden="1" customHeight="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63"/>
      <c r="K296" s="62"/>
      <c r="L296" s="62"/>
      <c r="M296" s="47"/>
      <c r="N296" s="63"/>
      <c r="O296" s="63"/>
      <c r="P296" s="64"/>
      <c r="Q296" s="64"/>
      <c r="R296" s="64"/>
      <c r="S296" s="79"/>
      <c r="T296" s="50"/>
      <c r="U296" s="50"/>
      <c r="V296" s="50"/>
      <c r="W296" s="66"/>
      <c r="X296" s="67"/>
      <c r="Y296" s="67"/>
      <c r="Z296" s="67"/>
      <c r="AA296" s="76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</row>
    <row r="297" spans="1:79" s="25" customFormat="1" ht="41.45" hidden="1" customHeight="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63"/>
      <c r="K297" s="62"/>
      <c r="L297" s="62"/>
      <c r="M297" s="47"/>
      <c r="N297" s="63"/>
      <c r="O297" s="63"/>
      <c r="P297" s="64"/>
      <c r="Q297" s="64"/>
      <c r="R297" s="64"/>
      <c r="S297" s="79"/>
      <c r="T297" s="50"/>
      <c r="U297" s="50"/>
      <c r="V297" s="50"/>
      <c r="W297" s="66"/>
      <c r="X297" s="67"/>
      <c r="Y297" s="67"/>
      <c r="Z297" s="67"/>
      <c r="AA297" s="76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</row>
    <row r="298" spans="1:79" s="25" customFormat="1" ht="41.45" hidden="1" customHeight="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63"/>
      <c r="K298" s="62"/>
      <c r="L298" s="62"/>
      <c r="M298" s="47"/>
      <c r="N298" s="63"/>
      <c r="O298" s="63"/>
      <c r="P298" s="64"/>
      <c r="Q298" s="64"/>
      <c r="R298" s="64"/>
      <c r="S298" s="79"/>
      <c r="T298" s="50"/>
      <c r="U298" s="50"/>
      <c r="V298" s="50"/>
      <c r="W298" s="66"/>
      <c r="X298" s="67"/>
      <c r="Y298" s="67"/>
      <c r="Z298" s="67"/>
      <c r="AA298" s="76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</row>
    <row r="299" spans="1:79" s="25" customFormat="1" ht="41.45" hidden="1" customHeight="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63"/>
      <c r="K299" s="62"/>
      <c r="L299" s="62"/>
      <c r="M299" s="47"/>
      <c r="N299" s="63"/>
      <c r="O299" s="63"/>
      <c r="P299" s="64"/>
      <c r="Q299" s="64"/>
      <c r="R299" s="64"/>
      <c r="S299" s="79"/>
      <c r="T299" s="50"/>
      <c r="U299" s="50"/>
      <c r="V299" s="50"/>
      <c r="W299" s="66"/>
      <c r="X299" s="67"/>
      <c r="Y299" s="67"/>
      <c r="Z299" s="67"/>
      <c r="AA299" s="76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</row>
    <row r="300" spans="1:79" s="25" customFormat="1" ht="41.45" hidden="1" customHeight="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63"/>
      <c r="K300" s="62"/>
      <c r="L300" s="62"/>
      <c r="M300" s="47"/>
      <c r="N300" s="63"/>
      <c r="O300" s="63"/>
      <c r="P300" s="64"/>
      <c r="Q300" s="64"/>
      <c r="R300" s="64"/>
      <c r="S300" s="79"/>
      <c r="T300" s="50"/>
      <c r="U300" s="50"/>
      <c r="V300" s="50"/>
      <c r="W300" s="66"/>
      <c r="X300" s="67"/>
      <c r="Y300" s="67"/>
      <c r="Z300" s="67"/>
      <c r="AA300" s="76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</row>
    <row r="301" spans="1:79" s="25" customFormat="1" ht="41.45" hidden="1" customHeight="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63"/>
      <c r="K301" s="62"/>
      <c r="L301" s="62"/>
      <c r="M301" s="47"/>
      <c r="N301" s="63"/>
      <c r="O301" s="63"/>
      <c r="P301" s="64"/>
      <c r="Q301" s="64"/>
      <c r="R301" s="64"/>
      <c r="S301" s="79"/>
      <c r="T301" s="50"/>
      <c r="U301" s="50"/>
      <c r="V301" s="50"/>
      <c r="W301" s="66"/>
      <c r="X301" s="67"/>
      <c r="Y301" s="67"/>
      <c r="Z301" s="67"/>
      <c r="AA301" s="76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</row>
    <row r="302" spans="1:79" s="25" customFormat="1" ht="41.45" hidden="1" customHeigh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63"/>
      <c r="K302" s="62"/>
      <c r="L302" s="62"/>
      <c r="M302" s="47"/>
      <c r="N302" s="63"/>
      <c r="O302" s="63"/>
      <c r="P302" s="64"/>
      <c r="Q302" s="64"/>
      <c r="R302" s="64"/>
      <c r="S302" s="79"/>
      <c r="T302" s="50"/>
      <c r="U302" s="50"/>
      <c r="V302" s="50"/>
      <c r="W302" s="66"/>
      <c r="X302" s="67"/>
      <c r="Y302" s="67"/>
      <c r="Z302" s="67"/>
      <c r="AA302" s="76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</row>
    <row r="303" spans="1:79" s="25" customFormat="1" ht="41.45" hidden="1" customHeigh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63"/>
      <c r="K303" s="62"/>
      <c r="L303" s="62"/>
      <c r="M303" s="47"/>
      <c r="N303" s="63"/>
      <c r="O303" s="63"/>
      <c r="P303" s="64"/>
      <c r="Q303" s="64"/>
      <c r="R303" s="64"/>
      <c r="S303" s="79"/>
      <c r="T303" s="50"/>
      <c r="U303" s="50"/>
      <c r="V303" s="50"/>
      <c r="W303" s="66"/>
      <c r="X303" s="67"/>
      <c r="Y303" s="67"/>
      <c r="Z303" s="67"/>
      <c r="AA303" s="76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</row>
    <row r="304" spans="1:79" s="25" customFormat="1" ht="41.45" hidden="1" customHeigh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63"/>
      <c r="K304" s="62"/>
      <c r="L304" s="62"/>
      <c r="M304" s="47"/>
      <c r="N304" s="63"/>
      <c r="O304" s="63"/>
      <c r="P304" s="64"/>
      <c r="Q304" s="64"/>
      <c r="R304" s="64"/>
      <c r="S304" s="79"/>
      <c r="T304" s="50"/>
      <c r="U304" s="50"/>
      <c r="V304" s="50"/>
      <c r="W304" s="66"/>
      <c r="X304" s="67"/>
      <c r="Y304" s="67"/>
      <c r="Z304" s="67"/>
      <c r="AA304" s="76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</row>
    <row r="305" spans="1:79" s="25" customFormat="1" ht="41.45" hidden="1" customHeigh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63"/>
      <c r="K305" s="62"/>
      <c r="L305" s="62"/>
      <c r="M305" s="47"/>
      <c r="N305" s="63"/>
      <c r="O305" s="63"/>
      <c r="P305" s="64"/>
      <c r="Q305" s="64"/>
      <c r="R305" s="64"/>
      <c r="S305" s="79"/>
      <c r="T305" s="50"/>
      <c r="U305" s="50"/>
      <c r="V305" s="50"/>
      <c r="W305" s="66"/>
      <c r="X305" s="67"/>
      <c r="Y305" s="67"/>
      <c r="Z305" s="67"/>
      <c r="AA305" s="76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</row>
    <row r="306" spans="1:79" s="25" customFormat="1" ht="41.45" hidden="1" customHeigh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63"/>
      <c r="K306" s="62"/>
      <c r="L306" s="62"/>
      <c r="M306" s="47"/>
      <c r="N306" s="63"/>
      <c r="O306" s="63"/>
      <c r="P306" s="64"/>
      <c r="Q306" s="64"/>
      <c r="R306" s="64"/>
      <c r="S306" s="79"/>
      <c r="T306" s="50"/>
      <c r="U306" s="50"/>
      <c r="V306" s="50"/>
      <c r="W306" s="66"/>
      <c r="X306" s="67"/>
      <c r="Y306" s="67"/>
      <c r="Z306" s="67"/>
      <c r="AA306" s="76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</row>
    <row r="307" spans="1:79" s="25" customFormat="1" ht="41.45" hidden="1" customHeigh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63"/>
      <c r="K307" s="62"/>
      <c r="L307" s="62"/>
      <c r="M307" s="47"/>
      <c r="N307" s="63"/>
      <c r="O307" s="63"/>
      <c r="P307" s="64"/>
      <c r="Q307" s="64"/>
      <c r="R307" s="64"/>
      <c r="S307" s="79"/>
      <c r="T307" s="50"/>
      <c r="U307" s="50"/>
      <c r="V307" s="50"/>
      <c r="W307" s="66"/>
      <c r="X307" s="67"/>
      <c r="Y307" s="67"/>
      <c r="Z307" s="67"/>
      <c r="AA307" s="76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</row>
    <row r="308" spans="1:79" s="25" customFormat="1" ht="41.45" hidden="1" customHeigh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63"/>
      <c r="K308" s="62"/>
      <c r="L308" s="62"/>
      <c r="M308" s="47"/>
      <c r="N308" s="63"/>
      <c r="O308" s="63"/>
      <c r="P308" s="64"/>
      <c r="Q308" s="64"/>
      <c r="R308" s="64"/>
      <c r="S308" s="79"/>
      <c r="T308" s="50"/>
      <c r="U308" s="50"/>
      <c r="V308" s="50"/>
      <c r="W308" s="66"/>
      <c r="X308" s="67"/>
      <c r="Y308" s="67"/>
      <c r="Z308" s="67"/>
      <c r="AA308" s="76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</row>
    <row r="309" spans="1:79" s="25" customFormat="1" ht="41.45" hidden="1" customHeigh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63"/>
      <c r="K309" s="62"/>
      <c r="L309" s="62"/>
      <c r="M309" s="47"/>
      <c r="N309" s="63"/>
      <c r="O309" s="63"/>
      <c r="P309" s="64"/>
      <c r="Q309" s="64"/>
      <c r="R309" s="64"/>
      <c r="S309" s="79"/>
      <c r="T309" s="50"/>
      <c r="U309" s="50"/>
      <c r="V309" s="50"/>
      <c r="W309" s="66"/>
      <c r="X309" s="67"/>
      <c r="Y309" s="67"/>
      <c r="Z309" s="67"/>
      <c r="AA309" s="76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</row>
    <row r="310" spans="1:79" s="25" customFormat="1" ht="41.45" hidden="1" customHeigh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63"/>
      <c r="K310" s="62"/>
      <c r="L310" s="62"/>
      <c r="M310" s="47"/>
      <c r="N310" s="63"/>
      <c r="O310" s="63"/>
      <c r="P310" s="64"/>
      <c r="Q310" s="64"/>
      <c r="R310" s="64"/>
      <c r="S310" s="79"/>
      <c r="T310" s="50"/>
      <c r="U310" s="50"/>
      <c r="V310" s="50"/>
      <c r="W310" s="66"/>
      <c r="X310" s="67"/>
      <c r="Y310" s="67"/>
      <c r="Z310" s="67"/>
      <c r="AA310" s="76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</row>
    <row r="311" spans="1:79" s="25" customFormat="1" ht="41.45" hidden="1" customHeigh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63"/>
      <c r="K311" s="62"/>
      <c r="L311" s="62"/>
      <c r="M311" s="47"/>
      <c r="N311" s="63"/>
      <c r="O311" s="63"/>
      <c r="P311" s="64"/>
      <c r="Q311" s="64"/>
      <c r="R311" s="64"/>
      <c r="S311" s="79"/>
      <c r="T311" s="50"/>
      <c r="U311" s="50"/>
      <c r="V311" s="50"/>
      <c r="W311" s="66"/>
      <c r="X311" s="67"/>
      <c r="Y311" s="67"/>
      <c r="Z311" s="67"/>
      <c r="AA311" s="76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</row>
    <row r="312" spans="1:79" s="25" customFormat="1" ht="41.45" hidden="1" customHeight="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63"/>
      <c r="K312" s="62"/>
      <c r="L312" s="62"/>
      <c r="M312" s="47"/>
      <c r="N312" s="63"/>
      <c r="O312" s="63"/>
      <c r="P312" s="64"/>
      <c r="Q312" s="64"/>
      <c r="R312" s="64"/>
      <c r="S312" s="79"/>
      <c r="T312" s="50"/>
      <c r="U312" s="50"/>
      <c r="V312" s="50"/>
      <c r="W312" s="66"/>
      <c r="X312" s="67"/>
      <c r="Y312" s="67"/>
      <c r="Z312" s="67"/>
      <c r="AA312" s="76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</row>
    <row r="313" spans="1:79" s="25" customFormat="1" ht="41.45" hidden="1" customHeight="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63"/>
      <c r="K313" s="62"/>
      <c r="L313" s="62"/>
      <c r="M313" s="47"/>
      <c r="N313" s="63"/>
      <c r="O313" s="63"/>
      <c r="P313" s="64"/>
      <c r="Q313" s="64"/>
      <c r="R313" s="64"/>
      <c r="S313" s="79"/>
      <c r="T313" s="50"/>
      <c r="U313" s="50"/>
      <c r="V313" s="50"/>
      <c r="W313" s="66"/>
      <c r="X313" s="67"/>
      <c r="Y313" s="67"/>
      <c r="Z313" s="67"/>
      <c r="AA313" s="76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</row>
    <row r="314" spans="1:79" s="25" customFormat="1" ht="41.45" hidden="1" customHeight="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63"/>
      <c r="K314" s="62"/>
      <c r="L314" s="62"/>
      <c r="M314" s="47"/>
      <c r="N314" s="63"/>
      <c r="O314" s="63"/>
      <c r="P314" s="64"/>
      <c r="Q314" s="64"/>
      <c r="R314" s="64"/>
      <c r="S314" s="79"/>
      <c r="T314" s="50"/>
      <c r="U314" s="50"/>
      <c r="V314" s="50"/>
      <c r="W314" s="66"/>
      <c r="X314" s="67"/>
      <c r="Y314" s="67"/>
      <c r="Z314" s="67"/>
      <c r="AA314" s="76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</row>
    <row r="315" spans="1:79" s="25" customFormat="1" ht="41.45" hidden="1" customHeight="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63"/>
      <c r="K315" s="62"/>
      <c r="L315" s="62"/>
      <c r="M315" s="47"/>
      <c r="N315" s="63"/>
      <c r="O315" s="63"/>
      <c r="P315" s="64"/>
      <c r="Q315" s="64"/>
      <c r="R315" s="64"/>
      <c r="S315" s="79"/>
      <c r="T315" s="50"/>
      <c r="U315" s="50"/>
      <c r="V315" s="50"/>
      <c r="W315" s="66"/>
      <c r="X315" s="67"/>
      <c r="Y315" s="67"/>
      <c r="Z315" s="67"/>
      <c r="AA315" s="76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</row>
    <row r="316" spans="1:79" s="25" customFormat="1" ht="41.45" hidden="1" customHeight="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63"/>
      <c r="K316" s="62"/>
      <c r="L316" s="62"/>
      <c r="M316" s="47"/>
      <c r="N316" s="63"/>
      <c r="O316" s="63"/>
      <c r="P316" s="64"/>
      <c r="Q316" s="64"/>
      <c r="R316" s="64"/>
      <c r="S316" s="79"/>
      <c r="T316" s="50"/>
      <c r="U316" s="50"/>
      <c r="V316" s="50"/>
      <c r="W316" s="66"/>
      <c r="X316" s="67"/>
      <c r="Y316" s="67"/>
      <c r="Z316" s="67"/>
      <c r="AA316" s="76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</row>
    <row r="317" spans="1:79" s="25" customFormat="1" ht="41.45" hidden="1" customHeight="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63"/>
      <c r="K317" s="62"/>
      <c r="L317" s="62"/>
      <c r="M317" s="47"/>
      <c r="N317" s="63"/>
      <c r="O317" s="63"/>
      <c r="P317" s="64"/>
      <c r="Q317" s="64"/>
      <c r="R317" s="64"/>
      <c r="S317" s="79"/>
      <c r="T317" s="50"/>
      <c r="U317" s="50"/>
      <c r="V317" s="50"/>
      <c r="W317" s="66"/>
      <c r="X317" s="67"/>
      <c r="Y317" s="67"/>
      <c r="Z317" s="67"/>
      <c r="AA317" s="76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</row>
    <row r="318" spans="1:79" s="25" customFormat="1" ht="41.45" hidden="1" customHeight="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63"/>
      <c r="K318" s="62"/>
      <c r="L318" s="62"/>
      <c r="M318" s="47"/>
      <c r="N318" s="63"/>
      <c r="O318" s="63"/>
      <c r="P318" s="64"/>
      <c r="Q318" s="64"/>
      <c r="R318" s="64"/>
      <c r="S318" s="79"/>
      <c r="T318" s="50"/>
      <c r="U318" s="50"/>
      <c r="V318" s="50"/>
      <c r="W318" s="66"/>
      <c r="X318" s="67"/>
      <c r="Y318" s="67"/>
      <c r="Z318" s="67"/>
      <c r="AA318" s="76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</row>
    <row r="319" spans="1:79" s="25" customFormat="1" ht="41.45" hidden="1" customHeight="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63"/>
      <c r="K319" s="62"/>
      <c r="L319" s="62"/>
      <c r="M319" s="47"/>
      <c r="N319" s="63"/>
      <c r="O319" s="63"/>
      <c r="P319" s="64"/>
      <c r="Q319" s="64"/>
      <c r="R319" s="64"/>
      <c r="S319" s="79"/>
      <c r="T319" s="50"/>
      <c r="U319" s="50"/>
      <c r="V319" s="50"/>
      <c r="W319" s="66"/>
      <c r="X319" s="67"/>
      <c r="Y319" s="67"/>
      <c r="Z319" s="67"/>
      <c r="AA319" s="76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</row>
    <row r="320" spans="1:79" s="25" customFormat="1" ht="41.45" hidden="1" customHeight="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63"/>
      <c r="K320" s="62"/>
      <c r="L320" s="62"/>
      <c r="M320" s="47"/>
      <c r="N320" s="63"/>
      <c r="O320" s="63"/>
      <c r="P320" s="64"/>
      <c r="Q320" s="64"/>
      <c r="R320" s="64"/>
      <c r="S320" s="79"/>
      <c r="T320" s="50"/>
      <c r="U320" s="50"/>
      <c r="V320" s="50"/>
      <c r="W320" s="66"/>
      <c r="X320" s="67"/>
      <c r="Y320" s="67"/>
      <c r="Z320" s="67"/>
      <c r="AA320" s="76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</row>
    <row r="321" spans="1:79" s="25" customFormat="1" ht="41.45" hidden="1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63"/>
      <c r="K321" s="62"/>
      <c r="L321" s="62"/>
      <c r="M321" s="47"/>
      <c r="N321" s="63"/>
      <c r="O321" s="63"/>
      <c r="P321" s="64"/>
      <c r="Q321" s="64"/>
      <c r="R321" s="64"/>
      <c r="S321" s="79"/>
      <c r="T321" s="50"/>
      <c r="U321" s="50"/>
      <c r="V321" s="50"/>
      <c r="W321" s="66"/>
      <c r="X321" s="67"/>
      <c r="Y321" s="67"/>
      <c r="Z321" s="67"/>
      <c r="AA321" s="76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</row>
    <row r="322" spans="1:79" s="25" customFormat="1" ht="41.45" hidden="1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63"/>
      <c r="K322" s="62"/>
      <c r="L322" s="62"/>
      <c r="M322" s="47"/>
      <c r="N322" s="63"/>
      <c r="O322" s="63"/>
      <c r="P322" s="64"/>
      <c r="Q322" s="64"/>
      <c r="R322" s="64"/>
      <c r="S322" s="79"/>
      <c r="T322" s="50"/>
      <c r="U322" s="50"/>
      <c r="V322" s="50"/>
      <c r="W322" s="66"/>
      <c r="X322" s="67"/>
      <c r="Y322" s="67"/>
      <c r="Z322" s="67"/>
      <c r="AA322" s="76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</row>
    <row r="323" spans="1:79" s="25" customFormat="1" ht="41.45" hidden="1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63"/>
      <c r="K323" s="62"/>
      <c r="L323" s="62"/>
      <c r="M323" s="47"/>
      <c r="N323" s="63"/>
      <c r="O323" s="63"/>
      <c r="P323" s="64"/>
      <c r="Q323" s="64"/>
      <c r="R323" s="64"/>
      <c r="S323" s="79"/>
      <c r="T323" s="50"/>
      <c r="U323" s="50"/>
      <c r="V323" s="50"/>
      <c r="W323" s="66"/>
      <c r="X323" s="67"/>
      <c r="Y323" s="67"/>
      <c r="Z323" s="67"/>
      <c r="AA323" s="76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</row>
    <row r="324" spans="1:79" s="25" customFormat="1" ht="41.45" hidden="1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63"/>
      <c r="K324" s="62"/>
      <c r="L324" s="62"/>
      <c r="M324" s="47"/>
      <c r="N324" s="63"/>
      <c r="O324" s="63"/>
      <c r="P324" s="64"/>
      <c r="Q324" s="64"/>
      <c r="R324" s="64"/>
      <c r="S324" s="79"/>
      <c r="T324" s="50"/>
      <c r="U324" s="50"/>
      <c r="V324" s="50"/>
      <c r="W324" s="66"/>
      <c r="X324" s="67"/>
      <c r="Y324" s="67"/>
      <c r="Z324" s="67"/>
      <c r="AA324" s="76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</row>
    <row r="325" spans="1:79" s="25" customFormat="1" ht="41.45" hidden="1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63"/>
      <c r="K325" s="62"/>
      <c r="L325" s="62"/>
      <c r="M325" s="47"/>
      <c r="N325" s="63"/>
      <c r="O325" s="63"/>
      <c r="P325" s="64"/>
      <c r="Q325" s="64"/>
      <c r="R325" s="64"/>
      <c r="S325" s="79"/>
      <c r="T325" s="50"/>
      <c r="U325" s="50"/>
      <c r="V325" s="50"/>
      <c r="W325" s="66"/>
      <c r="X325" s="67"/>
      <c r="Y325" s="67"/>
      <c r="Z325" s="67"/>
      <c r="AA325" s="76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</row>
    <row r="326" spans="1:79" s="25" customFormat="1" ht="41.45" hidden="1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63"/>
      <c r="K326" s="62"/>
      <c r="L326" s="62"/>
      <c r="M326" s="47"/>
      <c r="N326" s="63"/>
      <c r="O326" s="63"/>
      <c r="P326" s="64"/>
      <c r="Q326" s="64"/>
      <c r="R326" s="64"/>
      <c r="S326" s="79"/>
      <c r="T326" s="50"/>
      <c r="U326" s="50"/>
      <c r="V326" s="50"/>
      <c r="W326" s="66"/>
      <c r="X326" s="67"/>
      <c r="Y326" s="67"/>
      <c r="Z326" s="67"/>
      <c r="AA326" s="76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</row>
    <row r="327" spans="1:79" s="25" customFormat="1" ht="41.45" hidden="1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63"/>
      <c r="K327" s="62"/>
      <c r="L327" s="62"/>
      <c r="M327" s="47"/>
      <c r="N327" s="63"/>
      <c r="O327" s="63"/>
      <c r="P327" s="64"/>
      <c r="Q327" s="64"/>
      <c r="R327" s="64"/>
      <c r="S327" s="79"/>
      <c r="T327" s="50"/>
      <c r="U327" s="50"/>
      <c r="V327" s="50"/>
      <c r="W327" s="66"/>
      <c r="X327" s="67"/>
      <c r="Y327" s="67"/>
      <c r="Z327" s="67"/>
      <c r="AA327" s="76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</row>
    <row r="328" spans="1:79" s="25" customFormat="1" ht="41.45" hidden="1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63"/>
      <c r="K328" s="62"/>
      <c r="L328" s="62"/>
      <c r="M328" s="47"/>
      <c r="N328" s="63"/>
      <c r="O328" s="63"/>
      <c r="P328" s="64"/>
      <c r="Q328" s="64"/>
      <c r="R328" s="64"/>
      <c r="S328" s="79"/>
      <c r="T328" s="50"/>
      <c r="U328" s="50"/>
      <c r="V328" s="50"/>
      <c r="W328" s="66"/>
      <c r="X328" s="67"/>
      <c r="Y328" s="67"/>
      <c r="Z328" s="67"/>
      <c r="AA328" s="76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</row>
    <row r="329" spans="1:79" s="25" customFormat="1" ht="41.45" hidden="1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63"/>
      <c r="K329" s="62"/>
      <c r="L329" s="62"/>
      <c r="M329" s="47"/>
      <c r="N329" s="63"/>
      <c r="O329" s="63"/>
      <c r="P329" s="64"/>
      <c r="Q329" s="64"/>
      <c r="R329" s="64"/>
      <c r="S329" s="79"/>
      <c r="T329" s="50"/>
      <c r="U329" s="50"/>
      <c r="V329" s="50"/>
      <c r="W329" s="66"/>
      <c r="X329" s="67"/>
      <c r="Y329" s="67"/>
      <c r="Z329" s="67"/>
      <c r="AA329" s="76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</row>
    <row r="330" spans="1:79" s="25" customFormat="1" ht="41.45" hidden="1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63"/>
      <c r="K330" s="62"/>
      <c r="L330" s="62"/>
      <c r="M330" s="47"/>
      <c r="N330" s="63"/>
      <c r="O330" s="63"/>
      <c r="P330" s="64"/>
      <c r="Q330" s="64"/>
      <c r="R330" s="64"/>
      <c r="S330" s="79"/>
      <c r="T330" s="50"/>
      <c r="U330" s="50"/>
      <c r="V330" s="50"/>
      <c r="W330" s="66"/>
      <c r="X330" s="67"/>
      <c r="Y330" s="67"/>
      <c r="Z330" s="67"/>
      <c r="AA330" s="76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</row>
    <row r="331" spans="1:79" s="25" customFormat="1" ht="41.45" hidden="1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63"/>
      <c r="K331" s="62"/>
      <c r="L331" s="62"/>
      <c r="M331" s="47"/>
      <c r="N331" s="63"/>
      <c r="O331" s="63"/>
      <c r="P331" s="64"/>
      <c r="Q331" s="64"/>
      <c r="R331" s="64"/>
      <c r="S331" s="79"/>
      <c r="T331" s="50"/>
      <c r="U331" s="50"/>
      <c r="V331" s="50"/>
      <c r="W331" s="66"/>
      <c r="X331" s="67"/>
      <c r="Y331" s="67"/>
      <c r="Z331" s="67"/>
      <c r="AA331" s="76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</row>
    <row r="332" spans="1:79" s="25" customFormat="1" ht="41.45" hidden="1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63"/>
      <c r="K332" s="62"/>
      <c r="L332" s="62"/>
      <c r="M332" s="47"/>
      <c r="N332" s="63"/>
      <c r="O332" s="63"/>
      <c r="P332" s="64"/>
      <c r="Q332" s="64"/>
      <c r="R332" s="64"/>
      <c r="S332" s="79"/>
      <c r="T332" s="50"/>
      <c r="U332" s="50"/>
      <c r="V332" s="50"/>
      <c r="W332" s="66"/>
      <c r="X332" s="67"/>
      <c r="Y332" s="67"/>
      <c r="Z332" s="67"/>
      <c r="AA332" s="76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</row>
    <row r="333" spans="1:79" s="25" customFormat="1" ht="41.45" hidden="1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63"/>
      <c r="K333" s="62"/>
      <c r="L333" s="62"/>
      <c r="M333" s="47"/>
      <c r="N333" s="63"/>
      <c r="O333" s="63"/>
      <c r="P333" s="64"/>
      <c r="Q333" s="64"/>
      <c r="R333" s="64"/>
      <c r="S333" s="79"/>
      <c r="T333" s="50"/>
      <c r="U333" s="50"/>
      <c r="V333" s="50"/>
      <c r="W333" s="66"/>
      <c r="X333" s="67"/>
      <c r="Y333" s="67"/>
      <c r="Z333" s="67"/>
      <c r="AA333" s="76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</row>
    <row r="334" spans="1:79" s="25" customFormat="1" ht="41.45" hidden="1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63"/>
      <c r="K334" s="62"/>
      <c r="L334" s="62"/>
      <c r="M334" s="47"/>
      <c r="N334" s="63"/>
      <c r="O334" s="63"/>
      <c r="P334" s="64"/>
      <c r="Q334" s="64"/>
      <c r="R334" s="64"/>
      <c r="S334" s="79"/>
      <c r="T334" s="50"/>
      <c r="U334" s="50"/>
      <c r="V334" s="50"/>
      <c r="W334" s="66"/>
      <c r="X334" s="67"/>
      <c r="Y334" s="67"/>
      <c r="Z334" s="67"/>
      <c r="AA334" s="76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</row>
    <row r="335" spans="1:79" s="25" customFormat="1" ht="41.45" hidden="1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63"/>
      <c r="K335" s="62"/>
      <c r="L335" s="62"/>
      <c r="M335" s="47"/>
      <c r="N335" s="63"/>
      <c r="O335" s="63"/>
      <c r="P335" s="64"/>
      <c r="Q335" s="64"/>
      <c r="R335" s="64"/>
      <c r="S335" s="79"/>
      <c r="T335" s="50"/>
      <c r="U335" s="50"/>
      <c r="V335" s="50"/>
      <c r="W335" s="66"/>
      <c r="X335" s="67"/>
      <c r="Y335" s="67"/>
      <c r="Z335" s="67"/>
      <c r="AA335" s="76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</row>
    <row r="336" spans="1:79" s="25" customFormat="1" ht="41.45" hidden="1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63"/>
      <c r="K336" s="62"/>
      <c r="L336" s="62"/>
      <c r="M336" s="47"/>
      <c r="N336" s="63"/>
      <c r="O336" s="63"/>
      <c r="P336" s="64"/>
      <c r="Q336" s="64"/>
      <c r="R336" s="64"/>
      <c r="S336" s="79"/>
      <c r="T336" s="50"/>
      <c r="U336" s="50"/>
      <c r="V336" s="50"/>
      <c r="W336" s="66"/>
      <c r="X336" s="67"/>
      <c r="Y336" s="67"/>
      <c r="Z336" s="67"/>
      <c r="AA336" s="76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</row>
    <row r="337" spans="1:79" s="25" customFormat="1" ht="41.45" hidden="1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63"/>
      <c r="K337" s="62"/>
      <c r="L337" s="62"/>
      <c r="M337" s="47"/>
      <c r="N337" s="63"/>
      <c r="O337" s="63"/>
      <c r="P337" s="64"/>
      <c r="Q337" s="64"/>
      <c r="R337" s="64"/>
      <c r="S337" s="79"/>
      <c r="T337" s="50"/>
      <c r="U337" s="50"/>
      <c r="V337" s="50"/>
      <c r="W337" s="66"/>
      <c r="X337" s="67"/>
      <c r="Y337" s="67"/>
      <c r="Z337" s="67"/>
      <c r="AA337" s="76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</row>
    <row r="338" spans="1:79" s="25" customFormat="1" ht="41.45" hidden="1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63"/>
      <c r="K338" s="62"/>
      <c r="L338" s="62"/>
      <c r="M338" s="47"/>
      <c r="N338" s="63"/>
      <c r="O338" s="63"/>
      <c r="P338" s="64"/>
      <c r="Q338" s="64"/>
      <c r="R338" s="64"/>
      <c r="S338" s="79"/>
      <c r="T338" s="50"/>
      <c r="U338" s="50"/>
      <c r="V338" s="50"/>
      <c r="W338" s="66"/>
      <c r="X338" s="67"/>
      <c r="Y338" s="67"/>
      <c r="Z338" s="67"/>
      <c r="AA338" s="76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</row>
    <row r="339" spans="1:79" s="25" customFormat="1" ht="41.45" hidden="1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63"/>
      <c r="K339" s="62"/>
      <c r="L339" s="62"/>
      <c r="M339" s="47"/>
      <c r="N339" s="63"/>
      <c r="O339" s="63"/>
      <c r="P339" s="64"/>
      <c r="Q339" s="64"/>
      <c r="R339" s="64"/>
      <c r="S339" s="79"/>
      <c r="T339" s="50"/>
      <c r="U339" s="50"/>
      <c r="V339" s="50"/>
      <c r="W339" s="66"/>
      <c r="X339" s="67"/>
      <c r="Y339" s="67"/>
      <c r="Z339" s="67"/>
      <c r="AA339" s="76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</row>
    <row r="340" spans="1:79" s="25" customFormat="1" ht="41.45" hidden="1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63"/>
      <c r="K340" s="62"/>
      <c r="L340" s="62"/>
      <c r="M340" s="47"/>
      <c r="N340" s="63"/>
      <c r="O340" s="63"/>
      <c r="P340" s="64"/>
      <c r="Q340" s="64"/>
      <c r="R340" s="64"/>
      <c r="S340" s="79"/>
      <c r="T340" s="50"/>
      <c r="U340" s="50"/>
      <c r="V340" s="50"/>
      <c r="W340" s="66"/>
      <c r="X340" s="67"/>
      <c r="Y340" s="67"/>
      <c r="Z340" s="67"/>
      <c r="AA340" s="76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</row>
    <row r="341" spans="1:79" s="25" customFormat="1" ht="41.45" hidden="1" customHeight="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63"/>
      <c r="K341" s="62"/>
      <c r="L341" s="62"/>
      <c r="M341" s="47"/>
      <c r="N341" s="63"/>
      <c r="O341" s="63"/>
      <c r="P341" s="64"/>
      <c r="Q341" s="64"/>
      <c r="R341" s="64"/>
      <c r="S341" s="79"/>
      <c r="T341" s="50"/>
      <c r="U341" s="50"/>
      <c r="V341" s="50"/>
      <c r="W341" s="66"/>
      <c r="X341" s="67"/>
      <c r="Y341" s="67"/>
      <c r="Z341" s="67"/>
      <c r="AA341" s="76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</row>
    <row r="342" spans="1:79" s="25" customFormat="1" ht="41.45" hidden="1" customHeight="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63"/>
      <c r="K342" s="62"/>
      <c r="L342" s="62"/>
      <c r="M342" s="47"/>
      <c r="N342" s="63"/>
      <c r="O342" s="63"/>
      <c r="P342" s="64"/>
      <c r="Q342" s="64"/>
      <c r="R342" s="64"/>
      <c r="S342" s="79"/>
      <c r="T342" s="50"/>
      <c r="U342" s="50"/>
      <c r="V342" s="50"/>
      <c r="W342" s="66"/>
      <c r="X342" s="67"/>
      <c r="Y342" s="67"/>
      <c r="Z342" s="67"/>
      <c r="AA342" s="76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</row>
    <row r="343" spans="1:79" s="25" customFormat="1" ht="41.45" hidden="1" customHeight="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63"/>
      <c r="K343" s="62"/>
      <c r="L343" s="62"/>
      <c r="M343" s="47"/>
      <c r="N343" s="63"/>
      <c r="O343" s="63"/>
      <c r="P343" s="64"/>
      <c r="Q343" s="64"/>
      <c r="R343" s="64"/>
      <c r="S343" s="79"/>
      <c r="T343" s="50"/>
      <c r="U343" s="50"/>
      <c r="V343" s="50"/>
      <c r="W343" s="66"/>
      <c r="X343" s="67"/>
      <c r="Y343" s="67"/>
      <c r="Z343" s="67"/>
      <c r="AA343" s="76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</row>
    <row r="344" spans="1:79" s="25" customFormat="1" ht="41.45" hidden="1" customHeight="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63"/>
      <c r="K344" s="62"/>
      <c r="L344" s="62"/>
      <c r="M344" s="47"/>
      <c r="N344" s="63"/>
      <c r="O344" s="63"/>
      <c r="P344" s="64"/>
      <c r="Q344" s="64"/>
      <c r="R344" s="64"/>
      <c r="S344" s="79"/>
      <c r="T344" s="50"/>
      <c r="U344" s="50"/>
      <c r="V344" s="50"/>
      <c r="W344" s="66"/>
      <c r="X344" s="67"/>
      <c r="Y344" s="67"/>
      <c r="Z344" s="67"/>
      <c r="AA344" s="76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</row>
    <row r="345" spans="1:79" s="25" customFormat="1" ht="41.45" hidden="1" customHeight="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63"/>
      <c r="K345" s="62"/>
      <c r="L345" s="62"/>
      <c r="M345" s="47"/>
      <c r="N345" s="63"/>
      <c r="O345" s="63"/>
      <c r="P345" s="64"/>
      <c r="Q345" s="64"/>
      <c r="R345" s="64"/>
      <c r="S345" s="79"/>
      <c r="T345" s="50"/>
      <c r="U345" s="50"/>
      <c r="V345" s="50"/>
      <c r="W345" s="66"/>
      <c r="X345" s="67"/>
      <c r="Y345" s="67"/>
      <c r="Z345" s="67"/>
      <c r="AA345" s="76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</row>
    <row r="346" spans="1:79" s="25" customFormat="1" ht="41.45" hidden="1" customHeight="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63"/>
      <c r="K346" s="62"/>
      <c r="L346" s="62"/>
      <c r="M346" s="47"/>
      <c r="N346" s="63"/>
      <c r="O346" s="63"/>
      <c r="P346" s="64"/>
      <c r="Q346" s="64"/>
      <c r="R346" s="64"/>
      <c r="S346" s="79"/>
      <c r="T346" s="50"/>
      <c r="U346" s="50"/>
      <c r="V346" s="50"/>
      <c r="W346" s="66"/>
      <c r="X346" s="67"/>
      <c r="Y346" s="67"/>
      <c r="Z346" s="67"/>
      <c r="AA346" s="76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</row>
    <row r="347" spans="1:79" s="25" customFormat="1" ht="41.45" hidden="1" customHeight="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63"/>
      <c r="K347" s="62"/>
      <c r="L347" s="62"/>
      <c r="M347" s="47"/>
      <c r="N347" s="63"/>
      <c r="O347" s="63"/>
      <c r="P347" s="64"/>
      <c r="Q347" s="64"/>
      <c r="R347" s="64"/>
      <c r="S347" s="79"/>
      <c r="T347" s="50"/>
      <c r="U347" s="50"/>
      <c r="V347" s="50"/>
      <c r="W347" s="66"/>
      <c r="X347" s="67"/>
      <c r="Y347" s="67"/>
      <c r="Z347" s="67"/>
      <c r="AA347" s="76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</row>
    <row r="348" spans="1:79" s="25" customFormat="1" ht="41.45" hidden="1" customHeight="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63"/>
      <c r="K348" s="62"/>
      <c r="L348" s="62"/>
      <c r="M348" s="47"/>
      <c r="N348" s="63"/>
      <c r="O348" s="63"/>
      <c r="P348" s="64"/>
      <c r="Q348" s="64"/>
      <c r="R348" s="64"/>
      <c r="S348" s="79"/>
      <c r="T348" s="50"/>
      <c r="U348" s="50"/>
      <c r="V348" s="50"/>
      <c r="W348" s="66"/>
      <c r="X348" s="67"/>
      <c r="Y348" s="67"/>
      <c r="Z348" s="67"/>
      <c r="AA348" s="76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</row>
    <row r="349" spans="1:79" s="25" customFormat="1" ht="41.45" hidden="1" customHeight="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63"/>
      <c r="K349" s="62"/>
      <c r="L349" s="62"/>
      <c r="M349" s="47"/>
      <c r="N349" s="63"/>
      <c r="O349" s="63"/>
      <c r="P349" s="64"/>
      <c r="Q349" s="64"/>
      <c r="R349" s="64"/>
      <c r="S349" s="79"/>
      <c r="T349" s="50"/>
      <c r="U349" s="50"/>
      <c r="V349" s="50"/>
      <c r="W349" s="66"/>
      <c r="X349" s="67"/>
      <c r="Y349" s="67"/>
      <c r="Z349" s="67"/>
      <c r="AA349" s="76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</row>
    <row r="350" spans="1:79" s="25" customFormat="1" ht="41.45" hidden="1" customHeight="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63"/>
      <c r="K350" s="62"/>
      <c r="L350" s="62"/>
      <c r="M350" s="47"/>
      <c r="N350" s="63"/>
      <c r="O350" s="63"/>
      <c r="P350" s="64"/>
      <c r="Q350" s="64"/>
      <c r="R350" s="64"/>
      <c r="S350" s="79"/>
      <c r="T350" s="50"/>
      <c r="U350" s="50"/>
      <c r="V350" s="50"/>
      <c r="W350" s="66"/>
      <c r="X350" s="67"/>
      <c r="Y350" s="67"/>
      <c r="Z350" s="67"/>
      <c r="AA350" s="76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</row>
    <row r="351" spans="1:79" s="25" customFormat="1" ht="41.45" hidden="1" customHeight="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63"/>
      <c r="K351" s="62"/>
      <c r="L351" s="62"/>
      <c r="M351" s="47"/>
      <c r="N351" s="63"/>
      <c r="O351" s="63"/>
      <c r="P351" s="64"/>
      <c r="Q351" s="64"/>
      <c r="R351" s="64"/>
      <c r="S351" s="79"/>
      <c r="T351" s="50"/>
      <c r="U351" s="50"/>
      <c r="V351" s="50"/>
      <c r="W351" s="66"/>
      <c r="X351" s="67"/>
      <c r="Y351" s="67"/>
      <c r="Z351" s="67"/>
      <c r="AA351" s="76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</row>
    <row r="352" spans="1:79" s="25" customFormat="1" ht="41.45" hidden="1" customHeight="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63"/>
      <c r="K352" s="62"/>
      <c r="L352" s="62"/>
      <c r="M352" s="47"/>
      <c r="N352" s="63"/>
      <c r="O352" s="63"/>
      <c r="P352" s="64"/>
      <c r="Q352" s="64"/>
      <c r="R352" s="64"/>
      <c r="S352" s="79"/>
      <c r="T352" s="50"/>
      <c r="U352" s="50"/>
      <c r="V352" s="50"/>
      <c r="W352" s="66"/>
      <c r="X352" s="67"/>
      <c r="Y352" s="67"/>
      <c r="Z352" s="67"/>
      <c r="AA352" s="76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</row>
    <row r="353" spans="1:79" s="25" customFormat="1" ht="41.45" hidden="1" customHeight="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63"/>
      <c r="K353" s="62"/>
      <c r="L353" s="62"/>
      <c r="M353" s="47"/>
      <c r="N353" s="63"/>
      <c r="O353" s="63"/>
      <c r="P353" s="64"/>
      <c r="Q353" s="64"/>
      <c r="R353" s="64"/>
      <c r="S353" s="79"/>
      <c r="T353" s="50"/>
      <c r="U353" s="50"/>
      <c r="V353" s="50"/>
      <c r="W353" s="66"/>
      <c r="X353" s="67"/>
      <c r="Y353" s="67"/>
      <c r="Z353" s="67"/>
      <c r="AA353" s="76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</row>
    <row r="354" spans="1:79" s="25" customFormat="1" ht="41.45" hidden="1" customHeight="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63"/>
      <c r="K354" s="62"/>
      <c r="L354" s="62"/>
      <c r="M354" s="47"/>
      <c r="N354" s="63"/>
      <c r="O354" s="63"/>
      <c r="P354" s="64"/>
      <c r="Q354" s="64"/>
      <c r="R354" s="64"/>
      <c r="S354" s="79"/>
      <c r="T354" s="50"/>
      <c r="U354" s="50"/>
      <c r="V354" s="50"/>
      <c r="W354" s="66"/>
      <c r="X354" s="67"/>
      <c r="Y354" s="67"/>
      <c r="Z354" s="67"/>
      <c r="AA354" s="76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</row>
    <row r="355" spans="1:79" s="25" customFormat="1" ht="41.45" hidden="1" customHeight="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63"/>
      <c r="K355" s="62"/>
      <c r="L355" s="62"/>
      <c r="M355" s="47"/>
      <c r="N355" s="63"/>
      <c r="O355" s="63"/>
      <c r="P355" s="64"/>
      <c r="Q355" s="64"/>
      <c r="R355" s="64"/>
      <c r="S355" s="79"/>
      <c r="T355" s="50"/>
      <c r="U355" s="50"/>
      <c r="V355" s="50"/>
      <c r="W355" s="66"/>
      <c r="X355" s="67"/>
      <c r="Y355" s="67"/>
      <c r="Z355" s="67"/>
      <c r="AA355" s="76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</row>
    <row r="356" spans="1:79" s="25" customFormat="1" ht="41.45" hidden="1" customHeight="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63"/>
      <c r="K356" s="62"/>
      <c r="L356" s="62"/>
      <c r="M356" s="47"/>
      <c r="N356" s="63"/>
      <c r="O356" s="63"/>
      <c r="P356" s="64"/>
      <c r="Q356" s="64"/>
      <c r="R356" s="64"/>
      <c r="S356" s="79"/>
      <c r="T356" s="50"/>
      <c r="U356" s="50"/>
      <c r="V356" s="50"/>
      <c r="W356" s="66"/>
      <c r="X356" s="67"/>
      <c r="Y356" s="67"/>
      <c r="Z356" s="67"/>
      <c r="AA356" s="76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</row>
    <row r="357" spans="1:79" s="25" customFormat="1" ht="41.45" hidden="1" customHeight="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63"/>
      <c r="K357" s="62"/>
      <c r="L357" s="62"/>
      <c r="M357" s="47"/>
      <c r="N357" s="63"/>
      <c r="O357" s="63"/>
      <c r="P357" s="64"/>
      <c r="Q357" s="64"/>
      <c r="R357" s="64"/>
      <c r="S357" s="79"/>
      <c r="T357" s="50"/>
      <c r="U357" s="50"/>
      <c r="V357" s="50"/>
      <c r="W357" s="66"/>
      <c r="X357" s="67"/>
      <c r="Y357" s="67"/>
      <c r="Z357" s="67"/>
      <c r="AA357" s="76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</row>
    <row r="358" spans="1:79" s="25" customFormat="1" ht="41.45" hidden="1" customHeight="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63"/>
      <c r="K358" s="62"/>
      <c r="L358" s="62"/>
      <c r="M358" s="47"/>
      <c r="N358" s="63"/>
      <c r="O358" s="63"/>
      <c r="P358" s="64"/>
      <c r="Q358" s="64"/>
      <c r="R358" s="64"/>
      <c r="S358" s="79"/>
      <c r="T358" s="50"/>
      <c r="U358" s="50"/>
      <c r="V358" s="50"/>
      <c r="W358" s="66"/>
      <c r="X358" s="67"/>
      <c r="Y358" s="67"/>
      <c r="Z358" s="67"/>
      <c r="AA358" s="76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</row>
    <row r="359" spans="1:79" s="25" customFormat="1" ht="41.45" hidden="1" customHeigh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63"/>
      <c r="K359" s="62"/>
      <c r="L359" s="62"/>
      <c r="M359" s="47"/>
      <c r="N359" s="63"/>
      <c r="O359" s="63"/>
      <c r="P359" s="64"/>
      <c r="Q359" s="64"/>
      <c r="R359" s="64"/>
      <c r="S359" s="79"/>
      <c r="T359" s="50"/>
      <c r="U359" s="50"/>
      <c r="V359" s="50"/>
      <c r="W359" s="66"/>
      <c r="X359" s="67"/>
      <c r="Y359" s="67"/>
      <c r="Z359" s="67"/>
      <c r="AA359" s="76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</row>
    <row r="360" spans="1:79" s="25" customFormat="1" ht="41.45" hidden="1" customHeight="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63"/>
      <c r="K360" s="62"/>
      <c r="L360" s="62"/>
      <c r="M360" s="47"/>
      <c r="N360" s="63"/>
      <c r="O360" s="63"/>
      <c r="P360" s="64"/>
      <c r="Q360" s="64"/>
      <c r="R360" s="64"/>
      <c r="S360" s="79"/>
      <c r="T360" s="50"/>
      <c r="U360" s="50"/>
      <c r="V360" s="50"/>
      <c r="W360" s="66"/>
      <c r="X360" s="67"/>
      <c r="Y360" s="67"/>
      <c r="Z360" s="67"/>
      <c r="AA360" s="76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</row>
    <row r="361" spans="1:79" s="25" customFormat="1" ht="41.45" hidden="1" customHeight="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63"/>
      <c r="K361" s="62"/>
      <c r="L361" s="62"/>
      <c r="M361" s="47"/>
      <c r="N361" s="63"/>
      <c r="O361" s="63"/>
      <c r="P361" s="64"/>
      <c r="Q361" s="64"/>
      <c r="R361" s="64"/>
      <c r="S361" s="79"/>
      <c r="T361" s="50"/>
      <c r="U361" s="50"/>
      <c r="V361" s="50"/>
      <c r="W361" s="66"/>
      <c r="X361" s="67"/>
      <c r="Y361" s="67"/>
      <c r="Z361" s="67"/>
      <c r="AA361" s="76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</row>
    <row r="362" spans="1:79" s="25" customFormat="1" ht="41.45" hidden="1" customHeight="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63"/>
      <c r="K362" s="62"/>
      <c r="L362" s="62"/>
      <c r="M362" s="47"/>
      <c r="N362" s="63"/>
      <c r="O362" s="63"/>
      <c r="P362" s="64"/>
      <c r="Q362" s="64"/>
      <c r="R362" s="64"/>
      <c r="S362" s="79"/>
      <c r="T362" s="50"/>
      <c r="U362" s="50"/>
      <c r="V362" s="50"/>
      <c r="W362" s="66"/>
      <c r="X362" s="67"/>
      <c r="Y362" s="67"/>
      <c r="Z362" s="67"/>
      <c r="AA362" s="76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</row>
    <row r="363" spans="1:79" s="25" customFormat="1" ht="41.45" hidden="1" customHeight="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63"/>
      <c r="K363" s="62"/>
      <c r="L363" s="62"/>
      <c r="M363" s="47"/>
      <c r="N363" s="63"/>
      <c r="O363" s="63"/>
      <c r="P363" s="64"/>
      <c r="Q363" s="64"/>
      <c r="R363" s="64"/>
      <c r="S363" s="79"/>
      <c r="T363" s="50"/>
      <c r="U363" s="50"/>
      <c r="V363" s="50"/>
      <c r="W363" s="66"/>
      <c r="X363" s="67"/>
      <c r="Y363" s="67"/>
      <c r="Z363" s="67"/>
      <c r="AA363" s="76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</row>
    <row r="364" spans="1:79" s="25" customFormat="1" ht="41.45" hidden="1" customHeight="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63"/>
      <c r="K364" s="62"/>
      <c r="L364" s="62"/>
      <c r="M364" s="47"/>
      <c r="N364" s="63"/>
      <c r="O364" s="63"/>
      <c r="P364" s="64"/>
      <c r="Q364" s="64"/>
      <c r="R364" s="64"/>
      <c r="S364" s="79"/>
      <c r="T364" s="50"/>
      <c r="U364" s="50"/>
      <c r="V364" s="50"/>
      <c r="W364" s="66"/>
      <c r="X364" s="67"/>
      <c r="Y364" s="67"/>
      <c r="Z364" s="67"/>
      <c r="AA364" s="76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</row>
    <row r="365" spans="1:79" s="25" customFormat="1" ht="41.45" hidden="1" customHeight="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63"/>
      <c r="K365" s="62"/>
      <c r="L365" s="62"/>
      <c r="M365" s="47"/>
      <c r="N365" s="63"/>
      <c r="O365" s="63"/>
      <c r="P365" s="64"/>
      <c r="Q365" s="64"/>
      <c r="R365" s="64"/>
      <c r="S365" s="79"/>
      <c r="T365" s="50"/>
      <c r="U365" s="50"/>
      <c r="V365" s="50"/>
      <c r="W365" s="66"/>
      <c r="X365" s="67"/>
      <c r="Y365" s="67"/>
      <c r="Z365" s="67"/>
      <c r="AA365" s="76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</row>
    <row r="366" spans="1:79" s="25" customFormat="1" ht="41.45" hidden="1" customHeigh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63"/>
      <c r="K366" s="62"/>
      <c r="L366" s="62"/>
      <c r="M366" s="47"/>
      <c r="N366" s="63"/>
      <c r="O366" s="63"/>
      <c r="P366" s="64"/>
      <c r="Q366" s="64"/>
      <c r="R366" s="64"/>
      <c r="S366" s="79"/>
      <c r="T366" s="50"/>
      <c r="U366" s="50"/>
      <c r="V366" s="50"/>
      <c r="W366" s="66"/>
      <c r="X366" s="67"/>
      <c r="Y366" s="67"/>
      <c r="Z366" s="67"/>
      <c r="AA366" s="76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</row>
    <row r="367" spans="1:79" s="25" customFormat="1" ht="41.45" hidden="1" customHeight="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63"/>
      <c r="K367" s="62"/>
      <c r="L367" s="62"/>
      <c r="M367" s="47"/>
      <c r="N367" s="63"/>
      <c r="O367" s="63"/>
      <c r="P367" s="64"/>
      <c r="Q367" s="64"/>
      <c r="R367" s="64"/>
      <c r="S367" s="79"/>
      <c r="T367" s="50"/>
      <c r="U367" s="50"/>
      <c r="V367" s="50"/>
      <c r="W367" s="66"/>
      <c r="X367" s="67"/>
      <c r="Y367" s="67"/>
      <c r="Z367" s="67"/>
      <c r="AA367" s="76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</row>
    <row r="368" spans="1:79" s="25" customFormat="1" ht="41.45" hidden="1" customHeight="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63"/>
      <c r="K368" s="62"/>
      <c r="L368" s="62"/>
      <c r="M368" s="47"/>
      <c r="N368" s="63"/>
      <c r="O368" s="63"/>
      <c r="P368" s="64"/>
      <c r="Q368" s="64"/>
      <c r="R368" s="64"/>
      <c r="S368" s="79"/>
      <c r="T368" s="50"/>
      <c r="U368" s="50"/>
      <c r="V368" s="50"/>
      <c r="W368" s="66"/>
      <c r="X368" s="67"/>
      <c r="Y368" s="67"/>
      <c r="Z368" s="67"/>
      <c r="AA368" s="76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</row>
    <row r="369" spans="1:79" s="25" customFormat="1" ht="41.45" hidden="1" customHeight="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63"/>
      <c r="K369" s="62"/>
      <c r="L369" s="62"/>
      <c r="M369" s="47"/>
      <c r="N369" s="63"/>
      <c r="O369" s="63"/>
      <c r="P369" s="64"/>
      <c r="Q369" s="64"/>
      <c r="R369" s="64"/>
      <c r="S369" s="79"/>
      <c r="T369" s="50"/>
      <c r="U369" s="50"/>
      <c r="V369" s="50"/>
      <c r="W369" s="66"/>
      <c r="X369" s="67"/>
      <c r="Y369" s="67"/>
      <c r="Z369" s="67"/>
      <c r="AA369" s="76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</row>
    <row r="370" spans="1:79" s="25" customFormat="1" ht="41.45" hidden="1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63"/>
      <c r="K370" s="62"/>
      <c r="L370" s="62"/>
      <c r="M370" s="47"/>
      <c r="N370" s="63"/>
      <c r="O370" s="63"/>
      <c r="P370" s="64"/>
      <c r="Q370" s="64"/>
      <c r="R370" s="64"/>
      <c r="S370" s="79"/>
      <c r="T370" s="50"/>
      <c r="U370" s="50"/>
      <c r="V370" s="50"/>
      <c r="W370" s="66"/>
      <c r="X370" s="67"/>
      <c r="Y370" s="67"/>
      <c r="Z370" s="67"/>
      <c r="AA370" s="76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</row>
    <row r="371" spans="1:79" s="25" customFormat="1" ht="41.45" hidden="1" customHeight="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63"/>
      <c r="K371" s="62"/>
      <c r="L371" s="62"/>
      <c r="M371" s="47"/>
      <c r="N371" s="63"/>
      <c r="O371" s="63"/>
      <c r="P371" s="64"/>
      <c r="Q371" s="64"/>
      <c r="R371" s="64"/>
      <c r="S371" s="79"/>
      <c r="T371" s="50"/>
      <c r="U371" s="50"/>
      <c r="V371" s="50"/>
      <c r="W371" s="66"/>
      <c r="X371" s="67"/>
      <c r="Y371" s="67"/>
      <c r="Z371" s="67"/>
      <c r="AA371" s="76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</row>
    <row r="372" spans="1:79" s="25" customFormat="1" ht="41.45" hidden="1" customHeight="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63"/>
      <c r="K372" s="62"/>
      <c r="L372" s="62"/>
      <c r="M372" s="47"/>
      <c r="N372" s="63"/>
      <c r="O372" s="63"/>
      <c r="P372" s="64"/>
      <c r="Q372" s="64"/>
      <c r="R372" s="64"/>
      <c r="S372" s="79"/>
      <c r="T372" s="50"/>
      <c r="U372" s="50"/>
      <c r="V372" s="50"/>
      <c r="W372" s="66"/>
      <c r="X372" s="67"/>
      <c r="Y372" s="67"/>
      <c r="Z372" s="67"/>
      <c r="AA372" s="76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</row>
    <row r="373" spans="1:79" s="25" customFormat="1" ht="41.45" hidden="1" customHeight="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63"/>
      <c r="K373" s="62"/>
      <c r="L373" s="62"/>
      <c r="M373" s="47"/>
      <c r="N373" s="63"/>
      <c r="O373" s="63"/>
      <c r="P373" s="64"/>
      <c r="Q373" s="64"/>
      <c r="R373" s="64"/>
      <c r="S373" s="79"/>
      <c r="T373" s="50"/>
      <c r="U373" s="50"/>
      <c r="V373" s="50"/>
      <c r="W373" s="66"/>
      <c r="X373" s="67"/>
      <c r="Y373" s="67"/>
      <c r="Z373" s="67"/>
      <c r="AA373" s="76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</row>
    <row r="374" spans="1:79" s="25" customFormat="1" ht="41.45" hidden="1" customHeight="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63"/>
      <c r="K374" s="62"/>
      <c r="L374" s="62"/>
      <c r="M374" s="47"/>
      <c r="N374" s="63"/>
      <c r="O374" s="63"/>
      <c r="P374" s="64"/>
      <c r="Q374" s="64"/>
      <c r="R374" s="64"/>
      <c r="S374" s="79"/>
      <c r="T374" s="50"/>
      <c r="U374" s="50"/>
      <c r="V374" s="50"/>
      <c r="W374" s="66"/>
      <c r="X374" s="67"/>
      <c r="Y374" s="67"/>
      <c r="Z374" s="67"/>
      <c r="AA374" s="76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</row>
    <row r="375" spans="1:79" s="25" customFormat="1" ht="41.45" hidden="1" customHeight="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63"/>
      <c r="K375" s="62"/>
      <c r="L375" s="62"/>
      <c r="M375" s="47"/>
      <c r="N375" s="63"/>
      <c r="O375" s="63"/>
      <c r="P375" s="64"/>
      <c r="Q375" s="64"/>
      <c r="R375" s="64"/>
      <c r="S375" s="79"/>
      <c r="T375" s="50"/>
      <c r="U375" s="50"/>
      <c r="V375" s="50"/>
      <c r="W375" s="66"/>
      <c r="X375" s="67"/>
      <c r="Y375" s="67"/>
      <c r="Z375" s="67"/>
      <c r="AA375" s="76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</row>
    <row r="376" spans="1:79" s="25" customFormat="1" ht="41.45" hidden="1" customHeight="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63"/>
      <c r="K376" s="62"/>
      <c r="L376" s="62"/>
      <c r="M376" s="47"/>
      <c r="N376" s="63"/>
      <c r="O376" s="63"/>
      <c r="P376" s="64"/>
      <c r="Q376" s="64"/>
      <c r="R376" s="64"/>
      <c r="S376" s="79"/>
      <c r="T376" s="50"/>
      <c r="U376" s="50"/>
      <c r="V376" s="50"/>
      <c r="W376" s="66"/>
      <c r="X376" s="67"/>
      <c r="Y376" s="67"/>
      <c r="Z376" s="67"/>
      <c r="AA376" s="76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</row>
    <row r="377" spans="1:79" s="25" customFormat="1" ht="41.45" hidden="1" customHeight="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63"/>
      <c r="K377" s="62"/>
      <c r="L377" s="62"/>
      <c r="M377" s="47"/>
      <c r="N377" s="63"/>
      <c r="O377" s="63"/>
      <c r="P377" s="64"/>
      <c r="Q377" s="64"/>
      <c r="R377" s="64"/>
      <c r="S377" s="79"/>
      <c r="T377" s="50"/>
      <c r="U377" s="50"/>
      <c r="V377" s="50"/>
      <c r="W377" s="66"/>
      <c r="X377" s="67"/>
      <c r="Y377" s="67"/>
      <c r="Z377" s="67"/>
      <c r="AA377" s="76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</row>
    <row r="378" spans="1:79" s="25" customFormat="1" ht="41.45" hidden="1" customHeight="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63"/>
      <c r="K378" s="62"/>
      <c r="L378" s="62"/>
      <c r="M378" s="47"/>
      <c r="N378" s="63"/>
      <c r="O378" s="63"/>
      <c r="P378" s="64"/>
      <c r="Q378" s="64"/>
      <c r="R378" s="64"/>
      <c r="S378" s="79"/>
      <c r="T378" s="50"/>
      <c r="U378" s="50"/>
      <c r="V378" s="50"/>
      <c r="W378" s="66"/>
      <c r="X378" s="67"/>
      <c r="Y378" s="67"/>
      <c r="Z378" s="67"/>
      <c r="AA378" s="76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</row>
    <row r="379" spans="1:79" s="25" customFormat="1" ht="41.45" hidden="1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63"/>
      <c r="K379" s="62"/>
      <c r="L379" s="62"/>
      <c r="M379" s="47"/>
      <c r="N379" s="63"/>
      <c r="O379" s="63"/>
      <c r="P379" s="64"/>
      <c r="Q379" s="64"/>
      <c r="R379" s="64"/>
      <c r="S379" s="79"/>
      <c r="T379" s="50"/>
      <c r="U379" s="50"/>
      <c r="V379" s="50"/>
      <c r="W379" s="66"/>
      <c r="X379" s="67"/>
      <c r="Y379" s="67"/>
      <c r="Z379" s="67"/>
      <c r="AA379" s="76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</row>
    <row r="380" spans="1:79" s="25" customFormat="1" ht="41.45" hidden="1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63"/>
      <c r="K380" s="62"/>
      <c r="L380" s="62"/>
      <c r="M380" s="47"/>
      <c r="N380" s="63"/>
      <c r="O380" s="63"/>
      <c r="P380" s="64"/>
      <c r="Q380" s="64"/>
      <c r="R380" s="64"/>
      <c r="S380" s="79"/>
      <c r="T380" s="50"/>
      <c r="U380" s="50"/>
      <c r="V380" s="50"/>
      <c r="W380" s="66"/>
      <c r="X380" s="67"/>
      <c r="Y380" s="67"/>
      <c r="Z380" s="67"/>
      <c r="AA380" s="76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</row>
    <row r="381" spans="1:79" s="25" customFormat="1" ht="41.45" hidden="1" customHeight="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63"/>
      <c r="K381" s="62"/>
      <c r="L381" s="62"/>
      <c r="M381" s="47"/>
      <c r="N381" s="63"/>
      <c r="O381" s="63"/>
      <c r="P381" s="64"/>
      <c r="Q381" s="64"/>
      <c r="R381" s="64"/>
      <c r="S381" s="79"/>
      <c r="T381" s="50"/>
      <c r="U381" s="50"/>
      <c r="V381" s="50"/>
      <c r="W381" s="66"/>
      <c r="X381" s="67"/>
      <c r="Y381" s="67"/>
      <c r="Z381" s="67"/>
      <c r="AA381" s="76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</row>
    <row r="382" spans="1:79" s="25" customFormat="1" ht="41.45" hidden="1" customHeight="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63"/>
      <c r="K382" s="62"/>
      <c r="L382" s="62"/>
      <c r="M382" s="47"/>
      <c r="N382" s="63"/>
      <c r="O382" s="63"/>
      <c r="P382" s="64"/>
      <c r="Q382" s="64"/>
      <c r="R382" s="64"/>
      <c r="S382" s="79"/>
      <c r="T382" s="50"/>
      <c r="U382" s="50"/>
      <c r="V382" s="50"/>
      <c r="W382" s="66"/>
      <c r="X382" s="67"/>
      <c r="Y382" s="67"/>
      <c r="Z382" s="67"/>
      <c r="AA382" s="76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</row>
    <row r="383" spans="1:79" s="25" customFormat="1" ht="41.45" hidden="1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63"/>
      <c r="K383" s="62"/>
      <c r="L383" s="62"/>
      <c r="M383" s="47"/>
      <c r="N383" s="63"/>
      <c r="O383" s="63"/>
      <c r="P383" s="64"/>
      <c r="Q383" s="64"/>
      <c r="R383" s="64"/>
      <c r="S383" s="79"/>
      <c r="T383" s="50"/>
      <c r="U383" s="50"/>
      <c r="V383" s="50"/>
      <c r="W383" s="66"/>
      <c r="X383" s="67"/>
      <c r="Y383" s="67"/>
      <c r="Z383" s="67"/>
      <c r="AA383" s="76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</row>
    <row r="384" spans="1:79" s="25" customFormat="1" ht="41.45" hidden="1" customHeight="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63"/>
      <c r="K384" s="62"/>
      <c r="L384" s="62"/>
      <c r="M384" s="47"/>
      <c r="N384" s="63"/>
      <c r="O384" s="63"/>
      <c r="P384" s="64"/>
      <c r="Q384" s="64"/>
      <c r="R384" s="64"/>
      <c r="S384" s="79"/>
      <c r="T384" s="50"/>
      <c r="U384" s="50"/>
      <c r="V384" s="50"/>
      <c r="W384" s="66"/>
      <c r="X384" s="67"/>
      <c r="Y384" s="67"/>
      <c r="Z384" s="67"/>
      <c r="AA384" s="76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</row>
    <row r="385" spans="1:79" s="25" customFormat="1" ht="41.45" hidden="1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63"/>
      <c r="K385" s="62"/>
      <c r="L385" s="62"/>
      <c r="M385" s="47"/>
      <c r="N385" s="63"/>
      <c r="O385" s="63"/>
      <c r="P385" s="64"/>
      <c r="Q385" s="64"/>
      <c r="R385" s="64"/>
      <c r="S385" s="79"/>
      <c r="T385" s="50"/>
      <c r="U385" s="50"/>
      <c r="V385" s="50"/>
      <c r="W385" s="66"/>
      <c r="X385" s="67"/>
      <c r="Y385" s="67"/>
      <c r="Z385" s="67"/>
      <c r="AA385" s="76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</row>
    <row r="386" spans="1:79" s="25" customFormat="1" ht="41.45" hidden="1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63"/>
      <c r="K386" s="62"/>
      <c r="L386" s="62"/>
      <c r="M386" s="47"/>
      <c r="N386" s="63"/>
      <c r="O386" s="63"/>
      <c r="P386" s="64"/>
      <c r="Q386" s="64"/>
      <c r="R386" s="64"/>
      <c r="S386" s="79"/>
      <c r="T386" s="50"/>
      <c r="U386" s="50"/>
      <c r="V386" s="50"/>
      <c r="W386" s="66"/>
      <c r="X386" s="67"/>
      <c r="Y386" s="67"/>
      <c r="Z386" s="67"/>
      <c r="AA386" s="76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</row>
    <row r="387" spans="1:79" s="25" customFormat="1" ht="41.45" hidden="1" customHeigh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63"/>
      <c r="K387" s="62"/>
      <c r="L387" s="62"/>
      <c r="M387" s="47"/>
      <c r="N387" s="63"/>
      <c r="O387" s="63"/>
      <c r="P387" s="64"/>
      <c r="Q387" s="64"/>
      <c r="R387" s="64"/>
      <c r="S387" s="79"/>
      <c r="T387" s="50"/>
      <c r="U387" s="50"/>
      <c r="V387" s="50"/>
      <c r="W387" s="66"/>
      <c r="X387" s="67"/>
      <c r="Y387" s="67"/>
      <c r="Z387" s="67"/>
      <c r="AA387" s="76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</row>
    <row r="388" spans="1:79" s="25" customFormat="1" ht="41.45" hidden="1" customHeight="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63"/>
      <c r="K388" s="62"/>
      <c r="L388" s="62"/>
      <c r="M388" s="47"/>
      <c r="N388" s="63"/>
      <c r="O388" s="63"/>
      <c r="P388" s="64"/>
      <c r="Q388" s="64"/>
      <c r="R388" s="64"/>
      <c r="S388" s="79"/>
      <c r="T388" s="50"/>
      <c r="U388" s="50"/>
      <c r="V388" s="50"/>
      <c r="W388" s="66"/>
      <c r="X388" s="67"/>
      <c r="Y388" s="67"/>
      <c r="Z388" s="67"/>
      <c r="AA388" s="76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</row>
    <row r="389" spans="1:79" s="25" customFormat="1" ht="41.45" hidden="1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63"/>
      <c r="K389" s="62"/>
      <c r="L389" s="62"/>
      <c r="M389" s="47"/>
      <c r="N389" s="63"/>
      <c r="O389" s="63"/>
      <c r="P389" s="64"/>
      <c r="Q389" s="64"/>
      <c r="R389" s="64"/>
      <c r="S389" s="79"/>
      <c r="T389" s="50"/>
      <c r="U389" s="50"/>
      <c r="V389" s="50"/>
      <c r="W389" s="66"/>
      <c r="X389" s="67"/>
      <c r="Y389" s="67"/>
      <c r="Z389" s="67"/>
      <c r="AA389" s="76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</row>
    <row r="390" spans="1:79" s="25" customFormat="1" ht="41.45" hidden="1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63"/>
      <c r="K390" s="62"/>
      <c r="L390" s="62"/>
      <c r="M390" s="47"/>
      <c r="N390" s="63"/>
      <c r="O390" s="63"/>
      <c r="P390" s="64"/>
      <c r="Q390" s="64"/>
      <c r="R390" s="64"/>
      <c r="S390" s="79"/>
      <c r="T390" s="50"/>
      <c r="U390" s="50"/>
      <c r="V390" s="50"/>
      <c r="W390" s="66"/>
      <c r="X390" s="67"/>
      <c r="Y390" s="67"/>
      <c r="Z390" s="67"/>
      <c r="AA390" s="76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</row>
    <row r="391" spans="1:79" s="25" customFormat="1" ht="41.45" hidden="1" customHeight="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63"/>
      <c r="K391" s="62"/>
      <c r="L391" s="62"/>
      <c r="M391" s="47"/>
      <c r="N391" s="63"/>
      <c r="O391" s="63"/>
      <c r="P391" s="64"/>
      <c r="Q391" s="64"/>
      <c r="R391" s="64"/>
      <c r="S391" s="79"/>
      <c r="T391" s="50"/>
      <c r="U391" s="50"/>
      <c r="V391" s="50"/>
      <c r="W391" s="66"/>
      <c r="X391" s="67"/>
      <c r="Y391" s="67"/>
      <c r="Z391" s="67"/>
      <c r="AA391" s="76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</row>
    <row r="392" spans="1:79" s="25" customFormat="1" ht="41.45" hidden="1" customHeight="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63"/>
      <c r="K392" s="62"/>
      <c r="L392" s="62"/>
      <c r="M392" s="47"/>
      <c r="N392" s="63"/>
      <c r="O392" s="63"/>
      <c r="P392" s="64"/>
      <c r="Q392" s="64"/>
      <c r="R392" s="64"/>
      <c r="S392" s="79"/>
      <c r="T392" s="50"/>
      <c r="U392" s="50"/>
      <c r="V392" s="50"/>
      <c r="W392" s="66"/>
      <c r="X392" s="67"/>
      <c r="Y392" s="67"/>
      <c r="Z392" s="67"/>
      <c r="AA392" s="76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</row>
    <row r="393" spans="1:79" s="25" customFormat="1" ht="41.45" hidden="1" customHeight="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63"/>
      <c r="K393" s="62"/>
      <c r="L393" s="62"/>
      <c r="M393" s="47"/>
      <c r="N393" s="63"/>
      <c r="O393" s="63"/>
      <c r="P393" s="64"/>
      <c r="Q393" s="64"/>
      <c r="R393" s="64"/>
      <c r="S393" s="79"/>
      <c r="T393" s="50"/>
      <c r="U393" s="50"/>
      <c r="V393" s="50"/>
      <c r="W393" s="66"/>
      <c r="X393" s="67"/>
      <c r="Y393" s="67"/>
      <c r="Z393" s="67"/>
      <c r="AA393" s="76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</row>
    <row r="394" spans="1:79" s="25" customFormat="1" ht="41.45" hidden="1" customHeight="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63"/>
      <c r="K394" s="62"/>
      <c r="L394" s="62"/>
      <c r="M394" s="47"/>
      <c r="N394" s="63"/>
      <c r="O394" s="63"/>
      <c r="P394" s="64"/>
      <c r="Q394" s="64"/>
      <c r="R394" s="64"/>
      <c r="S394" s="79"/>
      <c r="T394" s="50"/>
      <c r="U394" s="50"/>
      <c r="V394" s="50"/>
      <c r="W394" s="66"/>
      <c r="X394" s="67"/>
      <c r="Y394" s="67"/>
      <c r="Z394" s="67"/>
      <c r="AA394" s="76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</row>
    <row r="395" spans="1:79" s="25" customFormat="1" ht="41.45" hidden="1" customHeight="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63"/>
      <c r="K395" s="62"/>
      <c r="L395" s="62"/>
      <c r="M395" s="47"/>
      <c r="N395" s="63"/>
      <c r="O395" s="63"/>
      <c r="P395" s="64"/>
      <c r="Q395" s="64"/>
      <c r="R395" s="64"/>
      <c r="S395" s="79"/>
      <c r="T395" s="50"/>
      <c r="U395" s="50"/>
      <c r="V395" s="50"/>
      <c r="W395" s="66"/>
      <c r="X395" s="67"/>
      <c r="Y395" s="67"/>
      <c r="Z395" s="67"/>
      <c r="AA395" s="76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</row>
    <row r="396" spans="1:79" s="25" customFormat="1" ht="41.45" hidden="1" customHeight="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63"/>
      <c r="K396" s="62"/>
      <c r="L396" s="62"/>
      <c r="M396" s="47"/>
      <c r="N396" s="63"/>
      <c r="O396" s="63"/>
      <c r="P396" s="64"/>
      <c r="Q396" s="64"/>
      <c r="R396" s="64"/>
      <c r="S396" s="79"/>
      <c r="T396" s="50"/>
      <c r="U396" s="50"/>
      <c r="V396" s="50"/>
      <c r="W396" s="66"/>
      <c r="X396" s="67"/>
      <c r="Y396" s="67"/>
      <c r="Z396" s="67"/>
      <c r="AA396" s="76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</row>
    <row r="397" spans="1:79" s="25" customFormat="1" ht="41.45" hidden="1" customHeight="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63"/>
      <c r="K397" s="62"/>
      <c r="L397" s="62"/>
      <c r="M397" s="47"/>
      <c r="N397" s="63"/>
      <c r="O397" s="63"/>
      <c r="P397" s="64"/>
      <c r="Q397" s="64"/>
      <c r="R397" s="64"/>
      <c r="S397" s="79"/>
      <c r="T397" s="50"/>
      <c r="U397" s="50"/>
      <c r="V397" s="50"/>
      <c r="W397" s="66"/>
      <c r="X397" s="67"/>
      <c r="Y397" s="67"/>
      <c r="Z397" s="67"/>
      <c r="AA397" s="76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</row>
    <row r="398" spans="1:79" s="25" customFormat="1" ht="41.45" hidden="1" customHeight="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63"/>
      <c r="K398" s="62"/>
      <c r="L398" s="62"/>
      <c r="M398" s="47"/>
      <c r="N398" s="63"/>
      <c r="O398" s="63"/>
      <c r="P398" s="64"/>
      <c r="Q398" s="64"/>
      <c r="R398" s="64"/>
      <c r="S398" s="79"/>
      <c r="T398" s="50"/>
      <c r="U398" s="50"/>
      <c r="V398" s="50"/>
      <c r="W398" s="66"/>
      <c r="X398" s="67"/>
      <c r="Y398" s="67"/>
      <c r="Z398" s="67"/>
      <c r="AA398" s="76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</row>
    <row r="399" spans="1:79" s="25" customFormat="1" ht="41.45" hidden="1" customHeight="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63"/>
      <c r="K399" s="62"/>
      <c r="L399" s="62"/>
      <c r="M399" s="47"/>
      <c r="N399" s="63"/>
      <c r="O399" s="63"/>
      <c r="P399" s="64"/>
      <c r="Q399" s="64"/>
      <c r="R399" s="64"/>
      <c r="S399" s="79"/>
      <c r="T399" s="50"/>
      <c r="U399" s="50"/>
      <c r="V399" s="50"/>
      <c r="W399" s="66"/>
      <c r="X399" s="67"/>
      <c r="Y399" s="67"/>
      <c r="Z399" s="67"/>
      <c r="AA399" s="76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</row>
    <row r="400" spans="1:79" s="25" customFormat="1" ht="41.45" hidden="1" customHeight="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63"/>
      <c r="K400" s="62"/>
      <c r="L400" s="62"/>
      <c r="M400" s="47"/>
      <c r="N400" s="63"/>
      <c r="O400" s="63"/>
      <c r="P400" s="64"/>
      <c r="Q400" s="64"/>
      <c r="R400" s="64"/>
      <c r="S400" s="79"/>
      <c r="T400" s="50"/>
      <c r="U400" s="50"/>
      <c r="V400" s="50"/>
      <c r="W400" s="66"/>
      <c r="X400" s="67"/>
      <c r="Y400" s="67"/>
      <c r="Z400" s="67"/>
      <c r="AA400" s="76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</row>
    <row r="401" spans="1:79" s="25" customFormat="1" ht="41.45" hidden="1" customHeight="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63"/>
      <c r="K401" s="62"/>
      <c r="L401" s="62"/>
      <c r="M401" s="47"/>
      <c r="N401" s="63"/>
      <c r="O401" s="63"/>
      <c r="P401" s="64"/>
      <c r="Q401" s="64"/>
      <c r="R401" s="64"/>
      <c r="S401" s="79"/>
      <c r="T401" s="50"/>
      <c r="U401" s="50"/>
      <c r="V401" s="50"/>
      <c r="W401" s="66"/>
      <c r="X401" s="67"/>
      <c r="Y401" s="67"/>
      <c r="Z401" s="67"/>
      <c r="AA401" s="76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</row>
    <row r="402" spans="1:79" s="25" customFormat="1" ht="41.45" hidden="1" customHeight="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63"/>
      <c r="K402" s="62"/>
      <c r="L402" s="62"/>
      <c r="M402" s="47"/>
      <c r="N402" s="63"/>
      <c r="O402" s="63"/>
      <c r="P402" s="64"/>
      <c r="Q402" s="64"/>
      <c r="R402" s="64"/>
      <c r="S402" s="79"/>
      <c r="T402" s="50"/>
      <c r="U402" s="50"/>
      <c r="V402" s="50"/>
      <c r="W402" s="66"/>
      <c r="X402" s="67"/>
      <c r="Y402" s="67"/>
      <c r="Z402" s="67"/>
      <c r="AA402" s="76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</row>
    <row r="403" spans="1:79" s="25" customFormat="1" ht="41.45" hidden="1" customHeight="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63"/>
      <c r="K403" s="62"/>
      <c r="L403" s="62"/>
      <c r="M403" s="47"/>
      <c r="N403" s="63"/>
      <c r="O403" s="63"/>
      <c r="P403" s="64"/>
      <c r="Q403" s="64"/>
      <c r="R403" s="64"/>
      <c r="S403" s="79"/>
      <c r="T403" s="50"/>
      <c r="U403" s="50"/>
      <c r="V403" s="50"/>
      <c r="W403" s="66"/>
      <c r="X403" s="67"/>
      <c r="Y403" s="67"/>
      <c r="Z403" s="67"/>
      <c r="AA403" s="76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</row>
    <row r="404" spans="1:79" s="25" customFormat="1" ht="41.45" hidden="1" customHeight="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63"/>
      <c r="K404" s="62"/>
      <c r="L404" s="62"/>
      <c r="M404" s="47"/>
      <c r="N404" s="63"/>
      <c r="O404" s="63"/>
      <c r="P404" s="64"/>
      <c r="Q404" s="64"/>
      <c r="R404" s="64"/>
      <c r="S404" s="79"/>
      <c r="T404" s="50"/>
      <c r="U404" s="50"/>
      <c r="V404" s="50"/>
      <c r="W404" s="66"/>
      <c r="X404" s="67"/>
      <c r="Y404" s="67"/>
      <c r="Z404" s="67"/>
      <c r="AA404" s="76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</row>
    <row r="405" spans="1:79" s="25" customFormat="1" ht="41.45" hidden="1" customHeight="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63"/>
      <c r="K405" s="62"/>
      <c r="L405" s="62"/>
      <c r="M405" s="47"/>
      <c r="N405" s="63"/>
      <c r="O405" s="63"/>
      <c r="P405" s="64"/>
      <c r="Q405" s="64"/>
      <c r="R405" s="64"/>
      <c r="S405" s="79"/>
      <c r="T405" s="50"/>
      <c r="U405" s="50"/>
      <c r="V405" s="50"/>
      <c r="W405" s="66"/>
      <c r="X405" s="67"/>
      <c r="Y405" s="67"/>
      <c r="Z405" s="67"/>
      <c r="AA405" s="76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</row>
    <row r="406" spans="1:79" s="25" customFormat="1" ht="41.45" hidden="1" customHeight="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63"/>
      <c r="K406" s="62"/>
      <c r="L406" s="62"/>
      <c r="M406" s="47"/>
      <c r="N406" s="63"/>
      <c r="O406" s="63"/>
      <c r="P406" s="64"/>
      <c r="Q406" s="64"/>
      <c r="R406" s="64"/>
      <c r="S406" s="79"/>
      <c r="T406" s="50"/>
      <c r="U406" s="50"/>
      <c r="V406" s="50"/>
      <c r="W406" s="66"/>
      <c r="X406" s="67"/>
      <c r="Y406" s="67"/>
      <c r="Z406" s="67"/>
      <c r="AA406" s="76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</row>
    <row r="407" spans="1:79" s="25" customFormat="1" ht="41.45" hidden="1" customHeight="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63"/>
      <c r="K407" s="62"/>
      <c r="L407" s="62"/>
      <c r="M407" s="47"/>
      <c r="N407" s="63"/>
      <c r="O407" s="63"/>
      <c r="P407" s="64"/>
      <c r="Q407" s="64"/>
      <c r="R407" s="64"/>
      <c r="S407" s="79"/>
      <c r="T407" s="50"/>
      <c r="U407" s="50"/>
      <c r="V407" s="50"/>
      <c r="W407" s="66"/>
      <c r="X407" s="67"/>
      <c r="Y407" s="67"/>
      <c r="Z407" s="67"/>
      <c r="AA407" s="76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</row>
    <row r="408" spans="1:79" s="25" customFormat="1" ht="41.45" hidden="1" customHeight="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63"/>
      <c r="K408" s="62"/>
      <c r="L408" s="62"/>
      <c r="M408" s="47"/>
      <c r="N408" s="63"/>
      <c r="O408" s="63"/>
      <c r="P408" s="64"/>
      <c r="Q408" s="64"/>
      <c r="R408" s="64"/>
      <c r="S408" s="79"/>
      <c r="T408" s="50"/>
      <c r="U408" s="50"/>
      <c r="V408" s="50"/>
      <c r="W408" s="66"/>
      <c r="X408" s="67"/>
      <c r="Y408" s="67"/>
      <c r="Z408" s="67"/>
      <c r="AA408" s="76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</row>
    <row r="409" spans="1:79" s="25" customFormat="1" ht="41.45" hidden="1" customHeight="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63"/>
      <c r="K409" s="62"/>
      <c r="L409" s="62"/>
      <c r="M409" s="47"/>
      <c r="N409" s="63"/>
      <c r="O409" s="63"/>
      <c r="P409" s="64"/>
      <c r="Q409" s="64"/>
      <c r="R409" s="64"/>
      <c r="S409" s="79"/>
      <c r="T409" s="50"/>
      <c r="U409" s="50"/>
      <c r="V409" s="50"/>
      <c r="W409" s="66"/>
      <c r="X409" s="67"/>
      <c r="Y409" s="67"/>
      <c r="Z409" s="67"/>
      <c r="AA409" s="76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</row>
    <row r="410" spans="1:79" s="25" customFormat="1" ht="41.45" hidden="1" customHeight="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63"/>
      <c r="K410" s="62"/>
      <c r="L410" s="62"/>
      <c r="M410" s="47"/>
      <c r="N410" s="63"/>
      <c r="O410" s="63"/>
      <c r="P410" s="64"/>
      <c r="Q410" s="64"/>
      <c r="R410" s="64"/>
      <c r="S410" s="79"/>
      <c r="T410" s="50"/>
      <c r="U410" s="50"/>
      <c r="V410" s="50"/>
      <c r="W410" s="66"/>
      <c r="X410" s="67"/>
      <c r="Y410" s="67"/>
      <c r="Z410" s="67"/>
      <c r="AA410" s="76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</row>
    <row r="411" spans="1:79" s="53" customFormat="1" ht="41.45" hidden="1" customHeight="1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63"/>
      <c r="K411" s="46"/>
      <c r="L411" s="46"/>
      <c r="M411" s="99"/>
      <c r="N411" s="45"/>
      <c r="O411" s="45"/>
      <c r="P411" s="48"/>
      <c r="Q411" s="48"/>
      <c r="R411" s="64"/>
      <c r="S411" s="79"/>
      <c r="T411" s="50"/>
      <c r="U411" s="50"/>
      <c r="V411" s="50"/>
      <c r="W411" s="66"/>
      <c r="X411" s="67"/>
      <c r="Y411" s="67"/>
      <c r="Z411" s="67"/>
      <c r="AA411" s="76"/>
      <c r="AB411" s="67"/>
      <c r="AC411" s="67"/>
      <c r="AD411" s="67"/>
      <c r="AE411" s="67"/>
      <c r="AF411" s="67"/>
      <c r="AG411" s="67"/>
      <c r="AH411" s="67"/>
      <c r="AI411" s="67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</row>
    <row r="412" spans="1:79" s="25" customFormat="1" ht="41.45" hidden="1" customHeight="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63"/>
      <c r="K412" s="62"/>
      <c r="L412" s="62"/>
      <c r="M412" s="47"/>
      <c r="N412" s="63"/>
      <c r="O412" s="63"/>
      <c r="P412" s="64"/>
      <c r="Q412" s="64"/>
      <c r="R412" s="64"/>
      <c r="S412" s="79"/>
      <c r="T412" s="50"/>
      <c r="U412" s="50"/>
      <c r="V412" s="50"/>
      <c r="W412" s="66"/>
      <c r="X412" s="67"/>
      <c r="Y412" s="67"/>
      <c r="Z412" s="67"/>
      <c r="AA412" s="76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</row>
    <row r="413" spans="1:79" s="25" customFormat="1" ht="41.45" hidden="1" customHeight="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63"/>
      <c r="K413" s="62"/>
      <c r="L413" s="62"/>
      <c r="M413" s="47"/>
      <c r="N413" s="63"/>
      <c r="O413" s="63"/>
      <c r="P413" s="64"/>
      <c r="Q413" s="64"/>
      <c r="R413" s="64"/>
      <c r="S413" s="79"/>
      <c r="T413" s="50"/>
      <c r="U413" s="50"/>
      <c r="V413" s="50"/>
      <c r="W413" s="66"/>
      <c r="X413" s="67"/>
      <c r="Y413" s="67"/>
      <c r="Z413" s="67"/>
      <c r="AA413" s="76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</row>
    <row r="414" spans="1:79" s="25" customFormat="1" ht="41.45" hidden="1" customHeight="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63"/>
      <c r="K414" s="62"/>
      <c r="L414" s="62"/>
      <c r="M414" s="47"/>
      <c r="N414" s="63"/>
      <c r="O414" s="63"/>
      <c r="P414" s="64"/>
      <c r="Q414" s="64"/>
      <c r="R414" s="64"/>
      <c r="S414" s="79"/>
      <c r="T414" s="50"/>
      <c r="U414" s="50"/>
      <c r="V414" s="50"/>
      <c r="W414" s="66"/>
      <c r="X414" s="67"/>
      <c r="Y414" s="67"/>
      <c r="Z414" s="67"/>
      <c r="AA414" s="76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</row>
    <row r="415" spans="1:79" s="25" customFormat="1" ht="41.45" hidden="1" customHeight="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63"/>
      <c r="K415" s="62"/>
      <c r="L415" s="62"/>
      <c r="M415" s="47"/>
      <c r="N415" s="63"/>
      <c r="O415" s="63"/>
      <c r="P415" s="64"/>
      <c r="Q415" s="64"/>
      <c r="R415" s="64"/>
      <c r="S415" s="79"/>
      <c r="T415" s="50"/>
      <c r="U415" s="50"/>
      <c r="V415" s="50"/>
      <c r="W415" s="66"/>
      <c r="X415" s="67"/>
      <c r="Y415" s="67"/>
      <c r="Z415" s="67"/>
      <c r="AA415" s="76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</row>
    <row r="416" spans="1:79" s="25" customFormat="1" ht="41.45" hidden="1" customHeight="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63"/>
      <c r="K416" s="62"/>
      <c r="L416" s="62"/>
      <c r="M416" s="47"/>
      <c r="N416" s="63"/>
      <c r="O416" s="63"/>
      <c r="P416" s="64"/>
      <c r="Q416" s="64"/>
      <c r="R416" s="64"/>
      <c r="S416" s="79"/>
      <c r="T416" s="50"/>
      <c r="U416" s="50"/>
      <c r="V416" s="50"/>
      <c r="W416" s="66"/>
      <c r="X416" s="67"/>
      <c r="Y416" s="67"/>
      <c r="Z416" s="67"/>
      <c r="AA416" s="76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</row>
    <row r="417" spans="1:79" s="53" customFormat="1" ht="41.45" hidden="1" customHeight="1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63"/>
      <c r="K417" s="46"/>
      <c r="L417" s="46"/>
      <c r="M417" s="99"/>
      <c r="N417" s="45"/>
      <c r="O417" s="45"/>
      <c r="P417" s="48"/>
      <c r="Q417" s="48"/>
      <c r="R417" s="64"/>
      <c r="S417" s="79"/>
      <c r="T417" s="50"/>
      <c r="U417" s="50"/>
      <c r="V417" s="50"/>
      <c r="W417" s="66"/>
      <c r="X417" s="67"/>
      <c r="Y417" s="67"/>
      <c r="Z417" s="67"/>
      <c r="AA417" s="76"/>
      <c r="AB417" s="67"/>
      <c r="AC417" s="67"/>
      <c r="AD417" s="67"/>
      <c r="AE417" s="67"/>
      <c r="AF417" s="67"/>
      <c r="AG417" s="67"/>
      <c r="AH417" s="67"/>
      <c r="AI417" s="67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</row>
    <row r="418" spans="1:79" s="25" customFormat="1" ht="41.45" hidden="1" customHeight="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63"/>
      <c r="K418" s="62"/>
      <c r="L418" s="62"/>
      <c r="M418" s="47"/>
      <c r="N418" s="63"/>
      <c r="O418" s="63"/>
      <c r="P418" s="64"/>
      <c r="Q418" s="64"/>
      <c r="R418" s="64"/>
      <c r="S418" s="79"/>
      <c r="T418" s="50"/>
      <c r="U418" s="50"/>
      <c r="V418" s="50"/>
      <c r="W418" s="66"/>
      <c r="X418" s="67"/>
      <c r="Y418" s="67"/>
      <c r="Z418" s="67"/>
      <c r="AA418" s="76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</row>
    <row r="419" spans="1:79" s="25" customFormat="1" ht="41.45" hidden="1" customHeight="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63"/>
      <c r="K419" s="62"/>
      <c r="L419" s="62"/>
      <c r="M419" s="47"/>
      <c r="N419" s="63"/>
      <c r="O419" s="63"/>
      <c r="P419" s="64"/>
      <c r="Q419" s="64"/>
      <c r="R419" s="64"/>
      <c r="S419" s="79"/>
      <c r="T419" s="50"/>
      <c r="U419" s="50"/>
      <c r="V419" s="50"/>
      <c r="W419" s="66"/>
      <c r="X419" s="67"/>
      <c r="Y419" s="67"/>
      <c r="Z419" s="67"/>
      <c r="AA419" s="76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</row>
    <row r="420" spans="1:79" s="25" customFormat="1" ht="41.45" hidden="1" customHeight="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63"/>
      <c r="K420" s="62"/>
      <c r="L420" s="62"/>
      <c r="M420" s="47"/>
      <c r="N420" s="63"/>
      <c r="O420" s="63"/>
      <c r="P420" s="64"/>
      <c r="Q420" s="64"/>
      <c r="R420" s="64"/>
      <c r="S420" s="79"/>
      <c r="T420" s="50"/>
      <c r="U420" s="50"/>
      <c r="V420" s="50"/>
      <c r="W420" s="66"/>
      <c r="X420" s="67"/>
      <c r="Y420" s="67"/>
      <c r="Z420" s="67"/>
      <c r="AA420" s="76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</row>
    <row r="421" spans="1:79" s="25" customFormat="1" ht="41.45" hidden="1" customHeight="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63"/>
      <c r="K421" s="62"/>
      <c r="L421" s="62"/>
      <c r="M421" s="47"/>
      <c r="N421" s="63"/>
      <c r="O421" s="63"/>
      <c r="P421" s="64"/>
      <c r="Q421" s="64"/>
      <c r="R421" s="64"/>
      <c r="S421" s="79"/>
      <c r="T421" s="50"/>
      <c r="U421" s="50"/>
      <c r="V421" s="50"/>
      <c r="W421" s="66"/>
      <c r="X421" s="67"/>
      <c r="Y421" s="67"/>
      <c r="Z421" s="67"/>
      <c r="AA421" s="76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</row>
    <row r="422" spans="1:79" s="25" customFormat="1" ht="41.45" hidden="1" customHeight="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63"/>
      <c r="K422" s="62"/>
      <c r="L422" s="62"/>
      <c r="M422" s="47"/>
      <c r="N422" s="63"/>
      <c r="O422" s="63"/>
      <c r="P422" s="64"/>
      <c r="Q422" s="64"/>
      <c r="R422" s="64"/>
      <c r="S422" s="79"/>
      <c r="T422" s="50"/>
      <c r="U422" s="50"/>
      <c r="V422" s="50"/>
      <c r="W422" s="66"/>
      <c r="X422" s="67"/>
      <c r="Y422" s="67"/>
      <c r="Z422" s="67"/>
      <c r="AA422" s="76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</row>
    <row r="423" spans="1:79" s="53" customFormat="1" ht="41.45" hidden="1" customHeight="1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63"/>
      <c r="K423" s="46"/>
      <c r="L423" s="46"/>
      <c r="M423" s="99"/>
      <c r="N423" s="45"/>
      <c r="O423" s="45"/>
      <c r="P423" s="48"/>
      <c r="Q423" s="48"/>
      <c r="R423" s="64"/>
      <c r="S423" s="79"/>
      <c r="T423" s="50"/>
      <c r="U423" s="50"/>
      <c r="V423" s="50"/>
      <c r="W423" s="66"/>
      <c r="X423" s="67"/>
      <c r="Y423" s="67"/>
      <c r="Z423" s="67"/>
      <c r="AA423" s="76"/>
      <c r="AB423" s="67"/>
      <c r="AC423" s="67"/>
      <c r="AD423" s="67"/>
      <c r="AE423" s="67"/>
      <c r="AF423" s="67"/>
      <c r="AG423" s="67"/>
      <c r="AH423" s="67"/>
      <c r="AI423" s="67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</row>
    <row r="424" spans="1:79" s="25" customFormat="1" ht="41.45" hidden="1" customHeight="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63"/>
      <c r="K424" s="62"/>
      <c r="L424" s="62"/>
      <c r="M424" s="47"/>
      <c r="N424" s="63"/>
      <c r="O424" s="63"/>
      <c r="P424" s="64"/>
      <c r="Q424" s="64"/>
      <c r="R424" s="64"/>
      <c r="S424" s="79"/>
      <c r="T424" s="50"/>
      <c r="U424" s="50"/>
      <c r="V424" s="50"/>
      <c r="W424" s="66"/>
      <c r="X424" s="67"/>
      <c r="Y424" s="67"/>
      <c r="Z424" s="67"/>
      <c r="AA424" s="76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</row>
    <row r="425" spans="1:79" s="25" customFormat="1" ht="41.45" hidden="1" customHeight="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63"/>
      <c r="K425" s="62"/>
      <c r="L425" s="62"/>
      <c r="M425" s="47"/>
      <c r="N425" s="63"/>
      <c r="O425" s="63"/>
      <c r="P425" s="64"/>
      <c r="Q425" s="64"/>
      <c r="R425" s="64"/>
      <c r="S425" s="79"/>
      <c r="T425" s="50"/>
      <c r="U425" s="50"/>
      <c r="V425" s="50"/>
      <c r="W425" s="66"/>
      <c r="X425" s="67"/>
      <c r="Y425" s="67"/>
      <c r="Z425" s="67"/>
      <c r="AA425" s="76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</row>
    <row r="426" spans="1:79" s="25" customFormat="1" ht="41.45" hidden="1" customHeight="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63"/>
      <c r="K426" s="62"/>
      <c r="L426" s="62"/>
      <c r="M426" s="47"/>
      <c r="N426" s="63"/>
      <c r="O426" s="63"/>
      <c r="P426" s="64"/>
      <c r="Q426" s="64"/>
      <c r="R426" s="64"/>
      <c r="S426" s="79"/>
      <c r="T426" s="50"/>
      <c r="U426" s="50"/>
      <c r="V426" s="50"/>
      <c r="W426" s="66"/>
      <c r="X426" s="67"/>
      <c r="Y426" s="67"/>
      <c r="Z426" s="67"/>
      <c r="AA426" s="76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</row>
    <row r="427" spans="1:79" s="25" customFormat="1" ht="41.45" hidden="1" customHeight="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63"/>
      <c r="K427" s="62"/>
      <c r="L427" s="62"/>
      <c r="M427" s="47"/>
      <c r="N427" s="63"/>
      <c r="O427" s="63"/>
      <c r="P427" s="64"/>
      <c r="Q427" s="64"/>
      <c r="R427" s="64"/>
      <c r="S427" s="79"/>
      <c r="T427" s="50"/>
      <c r="U427" s="50"/>
      <c r="V427" s="50"/>
      <c r="W427" s="66"/>
      <c r="X427" s="67"/>
      <c r="Y427" s="67"/>
      <c r="Z427" s="67"/>
      <c r="AA427" s="76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</row>
    <row r="428" spans="1:79" s="25" customFormat="1" ht="41.45" hidden="1" customHeight="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63"/>
      <c r="K428" s="62"/>
      <c r="L428" s="62"/>
      <c r="M428" s="47"/>
      <c r="N428" s="63"/>
      <c r="O428" s="63"/>
      <c r="P428" s="64"/>
      <c r="Q428" s="64"/>
      <c r="R428" s="64"/>
      <c r="S428" s="79"/>
      <c r="T428" s="50"/>
      <c r="U428" s="50"/>
      <c r="V428" s="50"/>
      <c r="W428" s="66"/>
      <c r="X428" s="67"/>
      <c r="Y428" s="67"/>
      <c r="Z428" s="67"/>
      <c r="AA428" s="76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</row>
    <row r="429" spans="1:79" s="25" customFormat="1" ht="41.45" hidden="1" customHeight="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63"/>
      <c r="K429" s="62"/>
      <c r="L429" s="62"/>
      <c r="M429" s="47"/>
      <c r="N429" s="63"/>
      <c r="O429" s="63"/>
      <c r="P429" s="64"/>
      <c r="Q429" s="64"/>
      <c r="R429" s="64"/>
      <c r="S429" s="79"/>
      <c r="T429" s="50"/>
      <c r="U429" s="50"/>
      <c r="V429" s="50"/>
      <c r="W429" s="66"/>
      <c r="X429" s="67"/>
      <c r="Y429" s="67"/>
      <c r="Z429" s="67"/>
      <c r="AA429" s="76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</row>
    <row r="430" spans="1:79" s="25" customFormat="1" ht="41.45" hidden="1" customHeight="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63"/>
      <c r="K430" s="62"/>
      <c r="L430" s="62"/>
      <c r="M430" s="47"/>
      <c r="N430" s="63"/>
      <c r="O430" s="63"/>
      <c r="P430" s="64"/>
      <c r="Q430" s="64"/>
      <c r="R430" s="64"/>
      <c r="S430" s="79"/>
      <c r="T430" s="50"/>
      <c r="U430" s="50"/>
      <c r="V430" s="50"/>
      <c r="W430" s="66"/>
      <c r="X430" s="67"/>
      <c r="Y430" s="67"/>
      <c r="Z430" s="67"/>
      <c r="AA430" s="76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</row>
    <row r="431" spans="1:79" s="25" customFormat="1" ht="41.45" hidden="1" customHeight="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63"/>
      <c r="K431" s="62"/>
      <c r="L431" s="62"/>
      <c r="M431" s="47"/>
      <c r="N431" s="63"/>
      <c r="O431" s="63"/>
      <c r="P431" s="64"/>
      <c r="Q431" s="64"/>
      <c r="R431" s="64"/>
      <c r="S431" s="79"/>
      <c r="T431" s="50"/>
      <c r="U431" s="50"/>
      <c r="V431" s="50"/>
      <c r="W431" s="66"/>
      <c r="X431" s="67"/>
      <c r="Y431" s="67"/>
      <c r="Z431" s="67"/>
      <c r="AA431" s="76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</row>
    <row r="432" spans="1:79" s="25" customFormat="1" ht="41.45" hidden="1" customHeight="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63"/>
      <c r="K432" s="62"/>
      <c r="L432" s="62"/>
      <c r="M432" s="47"/>
      <c r="N432" s="63"/>
      <c r="O432" s="63"/>
      <c r="P432" s="64"/>
      <c r="Q432" s="64"/>
      <c r="R432" s="64"/>
      <c r="S432" s="79"/>
      <c r="T432" s="50"/>
      <c r="U432" s="50"/>
      <c r="V432" s="50"/>
      <c r="W432" s="66"/>
      <c r="X432" s="67"/>
      <c r="Y432" s="67"/>
      <c r="Z432" s="67"/>
      <c r="AA432" s="76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</row>
    <row r="433" spans="1:79" s="25" customFormat="1" ht="41.45" hidden="1" customHeight="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63"/>
      <c r="K433" s="62"/>
      <c r="L433" s="62"/>
      <c r="M433" s="47"/>
      <c r="N433" s="63"/>
      <c r="O433" s="63"/>
      <c r="P433" s="64"/>
      <c r="Q433" s="64"/>
      <c r="R433" s="64"/>
      <c r="S433" s="79"/>
      <c r="T433" s="50"/>
      <c r="U433" s="50"/>
      <c r="V433" s="50"/>
      <c r="W433" s="66"/>
      <c r="X433" s="67"/>
      <c r="Y433" s="67"/>
      <c r="Z433" s="67"/>
      <c r="AA433" s="76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</row>
    <row r="434" spans="1:79" s="25" customFormat="1" ht="41.45" hidden="1" customHeight="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63"/>
      <c r="K434" s="62"/>
      <c r="L434" s="62"/>
      <c r="M434" s="47"/>
      <c r="N434" s="63"/>
      <c r="O434" s="63"/>
      <c r="P434" s="64"/>
      <c r="Q434" s="64"/>
      <c r="R434" s="64"/>
      <c r="S434" s="79"/>
      <c r="T434" s="50"/>
      <c r="U434" s="50"/>
      <c r="V434" s="50"/>
      <c r="W434" s="66"/>
      <c r="X434" s="67"/>
      <c r="Y434" s="67"/>
      <c r="Z434" s="67"/>
      <c r="AA434" s="76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</row>
    <row r="435" spans="1:79" s="25" customFormat="1" ht="41.45" hidden="1" customHeight="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63"/>
      <c r="K435" s="62"/>
      <c r="L435" s="62"/>
      <c r="M435" s="47"/>
      <c r="N435" s="63"/>
      <c r="O435" s="63"/>
      <c r="P435" s="64"/>
      <c r="Q435" s="64"/>
      <c r="R435" s="64"/>
      <c r="S435" s="79"/>
      <c r="T435" s="50"/>
      <c r="U435" s="50"/>
      <c r="V435" s="50"/>
      <c r="W435" s="66"/>
      <c r="X435" s="67"/>
      <c r="Y435" s="67"/>
      <c r="Z435" s="67"/>
      <c r="AA435" s="76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</row>
    <row r="436" spans="1:79" s="25" customFormat="1" ht="41.45" hidden="1" customHeight="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63"/>
      <c r="K436" s="62"/>
      <c r="L436" s="62"/>
      <c r="M436" s="47"/>
      <c r="N436" s="63"/>
      <c r="O436" s="63"/>
      <c r="P436" s="64"/>
      <c r="Q436" s="64"/>
      <c r="R436" s="64"/>
      <c r="S436" s="79"/>
      <c r="T436" s="50"/>
      <c r="U436" s="50"/>
      <c r="V436" s="50"/>
      <c r="W436" s="66"/>
      <c r="X436" s="67"/>
      <c r="Y436" s="67"/>
      <c r="Z436" s="67"/>
      <c r="AA436" s="76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</row>
    <row r="437" spans="1:79" s="25" customFormat="1" ht="41.45" hidden="1" customHeight="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63"/>
      <c r="K437" s="62"/>
      <c r="L437" s="62"/>
      <c r="M437" s="47"/>
      <c r="N437" s="63"/>
      <c r="O437" s="63"/>
      <c r="P437" s="64"/>
      <c r="Q437" s="64"/>
      <c r="R437" s="64"/>
      <c r="S437" s="79"/>
      <c r="T437" s="50"/>
      <c r="U437" s="50"/>
      <c r="V437" s="50"/>
      <c r="W437" s="66"/>
      <c r="X437" s="67"/>
      <c r="Y437" s="67"/>
      <c r="Z437" s="67"/>
      <c r="AA437" s="76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</row>
    <row r="438" spans="1:79" s="25" customFormat="1" ht="41.45" hidden="1" customHeight="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63"/>
      <c r="K438" s="62"/>
      <c r="L438" s="62"/>
      <c r="M438" s="47"/>
      <c r="N438" s="63"/>
      <c r="O438" s="63"/>
      <c r="P438" s="64"/>
      <c r="Q438" s="64"/>
      <c r="R438" s="64"/>
      <c r="S438" s="79"/>
      <c r="T438" s="50"/>
      <c r="U438" s="50"/>
      <c r="V438" s="50"/>
      <c r="W438" s="66"/>
      <c r="X438" s="67"/>
      <c r="Y438" s="67"/>
      <c r="Z438" s="67"/>
      <c r="AA438" s="76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</row>
    <row r="439" spans="1:79" s="25" customFormat="1" ht="41.45" hidden="1" customHeight="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63"/>
      <c r="K439" s="62"/>
      <c r="L439" s="62"/>
      <c r="M439" s="47"/>
      <c r="N439" s="63"/>
      <c r="O439" s="63"/>
      <c r="P439" s="64"/>
      <c r="Q439" s="64"/>
      <c r="R439" s="64"/>
      <c r="S439" s="79"/>
      <c r="T439" s="50"/>
      <c r="U439" s="50"/>
      <c r="V439" s="50"/>
      <c r="W439" s="66"/>
      <c r="X439" s="67"/>
      <c r="Y439" s="67"/>
      <c r="Z439" s="67"/>
      <c r="AA439" s="76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</row>
    <row r="440" spans="1:79" s="25" customFormat="1" ht="41.45" hidden="1" customHeight="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63"/>
      <c r="K440" s="62"/>
      <c r="L440" s="62"/>
      <c r="M440" s="47"/>
      <c r="N440" s="63"/>
      <c r="O440" s="63"/>
      <c r="P440" s="64"/>
      <c r="Q440" s="64"/>
      <c r="R440" s="64"/>
      <c r="S440" s="79"/>
      <c r="T440" s="50"/>
      <c r="U440" s="50"/>
      <c r="V440" s="50"/>
      <c r="W440" s="66"/>
      <c r="X440" s="67"/>
      <c r="Y440" s="67"/>
      <c r="Z440" s="67"/>
      <c r="AA440" s="76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</row>
    <row r="441" spans="1:79" s="25" customFormat="1" ht="41.45" hidden="1" customHeight="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63"/>
      <c r="K441" s="62"/>
      <c r="L441" s="62"/>
      <c r="M441" s="47"/>
      <c r="N441" s="63"/>
      <c r="O441" s="63"/>
      <c r="P441" s="64"/>
      <c r="Q441" s="64"/>
      <c r="R441" s="64"/>
      <c r="S441" s="79"/>
      <c r="T441" s="50"/>
      <c r="U441" s="50"/>
      <c r="V441" s="50"/>
      <c r="W441" s="66"/>
      <c r="X441" s="67"/>
      <c r="Y441" s="67"/>
      <c r="Z441" s="67"/>
      <c r="AA441" s="76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</row>
    <row r="442" spans="1:79" s="25" customFormat="1" ht="41.45" hidden="1" customHeight="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63"/>
      <c r="K442" s="62"/>
      <c r="L442" s="62"/>
      <c r="M442" s="47"/>
      <c r="N442" s="63"/>
      <c r="O442" s="63"/>
      <c r="P442" s="64"/>
      <c r="Q442" s="64"/>
      <c r="R442" s="64"/>
      <c r="S442" s="79"/>
      <c r="T442" s="50"/>
      <c r="U442" s="50"/>
      <c r="V442" s="50"/>
      <c r="W442" s="66"/>
      <c r="X442" s="67"/>
      <c r="Y442" s="67"/>
      <c r="Z442" s="67"/>
      <c r="AA442" s="76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</row>
    <row r="443" spans="1:79" s="25" customFormat="1" ht="41.45" hidden="1" customHeight="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63"/>
      <c r="K443" s="62"/>
      <c r="L443" s="62"/>
      <c r="M443" s="47"/>
      <c r="N443" s="63"/>
      <c r="O443" s="63"/>
      <c r="P443" s="64"/>
      <c r="Q443" s="64"/>
      <c r="R443" s="64"/>
      <c r="S443" s="79"/>
      <c r="T443" s="50"/>
      <c r="U443" s="50"/>
      <c r="V443" s="50"/>
      <c r="W443" s="66"/>
      <c r="X443" s="67"/>
      <c r="Y443" s="67"/>
      <c r="Z443" s="67"/>
      <c r="AA443" s="76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</row>
    <row r="444" spans="1:79" s="25" customFormat="1" ht="41.45" hidden="1" customHeight="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63"/>
      <c r="K444" s="62"/>
      <c r="L444" s="62"/>
      <c r="M444" s="47"/>
      <c r="N444" s="63"/>
      <c r="O444" s="63"/>
      <c r="P444" s="64"/>
      <c r="Q444" s="64"/>
      <c r="R444" s="64"/>
      <c r="S444" s="79"/>
      <c r="T444" s="50"/>
      <c r="U444" s="50"/>
      <c r="V444" s="50"/>
      <c r="W444" s="66"/>
      <c r="X444" s="67"/>
      <c r="Y444" s="67"/>
      <c r="Z444" s="67"/>
      <c r="AA444" s="76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</row>
    <row r="445" spans="1:79" s="25" customFormat="1" ht="41.45" hidden="1" customHeight="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63"/>
      <c r="K445" s="62"/>
      <c r="L445" s="62"/>
      <c r="M445" s="47"/>
      <c r="N445" s="63"/>
      <c r="O445" s="63"/>
      <c r="P445" s="64"/>
      <c r="Q445" s="64"/>
      <c r="R445" s="64"/>
      <c r="S445" s="79"/>
      <c r="T445" s="50"/>
      <c r="U445" s="50"/>
      <c r="V445" s="50"/>
      <c r="W445" s="66"/>
      <c r="X445" s="67"/>
      <c r="Y445" s="67"/>
      <c r="Z445" s="67"/>
      <c r="AA445" s="76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</row>
    <row r="446" spans="1:79" s="25" customFormat="1" ht="41.45" hidden="1" customHeight="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63"/>
      <c r="K446" s="62"/>
      <c r="L446" s="62"/>
      <c r="M446" s="47"/>
      <c r="N446" s="63"/>
      <c r="O446" s="63"/>
      <c r="P446" s="64"/>
      <c r="Q446" s="64"/>
      <c r="R446" s="64"/>
      <c r="S446" s="79"/>
      <c r="T446" s="50"/>
      <c r="U446" s="50"/>
      <c r="V446" s="50"/>
      <c r="W446" s="66"/>
      <c r="X446" s="67"/>
      <c r="Y446" s="67"/>
      <c r="Z446" s="67"/>
      <c r="AA446" s="76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</row>
    <row r="447" spans="1:79" s="25" customFormat="1" ht="41.45" hidden="1" customHeight="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63"/>
      <c r="K447" s="62"/>
      <c r="L447" s="62"/>
      <c r="M447" s="47"/>
      <c r="N447" s="63"/>
      <c r="O447" s="63"/>
      <c r="P447" s="64"/>
      <c r="Q447" s="64"/>
      <c r="R447" s="64"/>
      <c r="S447" s="79"/>
      <c r="T447" s="50"/>
      <c r="U447" s="50"/>
      <c r="V447" s="50"/>
      <c r="W447" s="66"/>
      <c r="X447" s="67"/>
      <c r="Y447" s="67"/>
      <c r="Z447" s="67"/>
      <c r="AA447" s="76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</row>
    <row r="448" spans="1:79" s="25" customFormat="1" ht="19.5" hidden="1" customHeight="1" x14ac:dyDescent="0.2">
      <c r="A448" s="125"/>
      <c r="B448" s="78"/>
      <c r="C448" s="78"/>
      <c r="D448" s="78"/>
      <c r="E448" s="78"/>
      <c r="F448" s="78"/>
      <c r="G448" s="78"/>
      <c r="H448" s="78"/>
      <c r="I448" s="78"/>
      <c r="J448" s="63"/>
      <c r="K448" s="46"/>
      <c r="L448" s="46"/>
      <c r="M448" s="99"/>
      <c r="N448" s="45"/>
      <c r="O448" s="45"/>
      <c r="P448" s="48"/>
      <c r="Q448" s="48"/>
      <c r="R448" s="64"/>
      <c r="S448" s="79"/>
      <c r="T448" s="50"/>
      <c r="U448" s="50"/>
      <c r="V448" s="50"/>
      <c r="W448" s="66"/>
      <c r="X448" s="67"/>
      <c r="Y448" s="67"/>
      <c r="Z448" s="67"/>
      <c r="AA448" s="76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</row>
    <row r="449" spans="1:79" s="25" customFormat="1" ht="15" hidden="1" customHeight="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63"/>
      <c r="K449" s="62"/>
      <c r="L449" s="62"/>
      <c r="M449" s="47"/>
      <c r="N449" s="63"/>
      <c r="O449" s="63"/>
      <c r="P449" s="64"/>
      <c r="Q449" s="64"/>
      <c r="R449" s="64"/>
      <c r="S449" s="79"/>
      <c r="T449" s="50"/>
      <c r="U449" s="50"/>
      <c r="V449" s="50"/>
      <c r="W449" s="66"/>
      <c r="X449" s="67"/>
      <c r="Y449" s="67"/>
      <c r="Z449" s="67"/>
      <c r="AA449" s="76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</row>
    <row r="450" spans="1:79" s="53" customFormat="1" ht="22.5" customHeight="1" x14ac:dyDescent="0.2">
      <c r="A450" s="358" t="s">
        <v>106</v>
      </c>
      <c r="B450" s="358"/>
      <c r="C450" s="358"/>
      <c r="D450" s="358"/>
      <c r="E450" s="358"/>
      <c r="F450" s="358"/>
      <c r="G450" s="358"/>
      <c r="H450" s="358"/>
      <c r="I450" s="358"/>
      <c r="J450" s="358"/>
      <c r="K450" s="358"/>
      <c r="L450" s="358"/>
      <c r="M450" s="358"/>
      <c r="N450" s="358"/>
      <c r="O450" s="186" t="s">
        <v>105</v>
      </c>
      <c r="P450" s="187" t="e">
        <f>P196+P126+P112+P82+P25+P158+P182+P188+P74+P152</f>
        <v>#REF!</v>
      </c>
      <c r="Q450" s="48"/>
      <c r="R450" s="64"/>
      <c r="S450" s="65"/>
      <c r="T450" s="188">
        <f>T188+T182+T158+T155+T126+T112+T82+T74+T25</f>
        <v>42244.6</v>
      </c>
      <c r="U450" s="188">
        <f>U188+U182+U158+U155+U126+U112+U82+U74+U25</f>
        <v>49140.7</v>
      </c>
      <c r="V450" s="188">
        <f>V188+V182+V158+V155+V126+V112+V82+V74+V25</f>
        <v>47928.799999999996</v>
      </c>
      <c r="W450" s="66"/>
      <c r="X450" s="67"/>
      <c r="Y450" s="67"/>
      <c r="Z450" s="67"/>
      <c r="AA450" s="76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16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</row>
    <row r="451" spans="1:79" s="25" customFormat="1" ht="1.35" hidden="1" customHeight="1" x14ac:dyDescent="0.2">
      <c r="A451" s="189"/>
      <c r="B451" s="190">
        <v>11</v>
      </c>
      <c r="C451" s="190">
        <v>0</v>
      </c>
      <c r="D451" s="191"/>
      <c r="E451" s="191"/>
      <c r="F451" s="191"/>
      <c r="G451" s="191"/>
      <c r="H451" s="191"/>
      <c r="I451" s="191"/>
      <c r="P451" s="52"/>
      <c r="Q451" s="52"/>
      <c r="R451" s="52"/>
      <c r="T451" s="51"/>
      <c r="U451" s="51"/>
      <c r="V451" s="51"/>
      <c r="W451" s="66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</row>
    <row r="452" spans="1:79" s="25" customFormat="1" hidden="1" x14ac:dyDescent="0.2">
      <c r="A452" s="125"/>
      <c r="B452" s="192">
        <v>11</v>
      </c>
      <c r="C452" s="192">
        <v>4</v>
      </c>
      <c r="D452" s="191"/>
      <c r="E452" s="191"/>
      <c r="F452" s="191"/>
      <c r="G452" s="191"/>
      <c r="H452" s="191"/>
      <c r="I452" s="191"/>
      <c r="T452" s="51"/>
      <c r="U452" s="51"/>
      <c r="V452" s="51"/>
      <c r="W452" s="66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</row>
    <row r="453" spans="1:79" s="25" customFormat="1" hidden="1" x14ac:dyDescent="0.2">
      <c r="A453" s="191"/>
      <c r="B453" s="191"/>
      <c r="C453" s="191"/>
      <c r="D453" s="191"/>
      <c r="E453" s="191"/>
      <c r="F453" s="191"/>
      <c r="G453" s="191"/>
      <c r="H453" s="191"/>
      <c r="I453" s="191"/>
      <c r="P453" s="52"/>
      <c r="Q453" s="193"/>
      <c r="T453" s="51"/>
      <c r="U453" s="51"/>
      <c r="V453" s="51"/>
      <c r="W453" s="66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</row>
    <row r="454" spans="1:79" s="25" customFormat="1" ht="12" hidden="1" thickBot="1" x14ac:dyDescent="0.25">
      <c r="A454" s="194"/>
      <c r="B454" s="195"/>
      <c r="C454" s="195"/>
      <c r="D454" s="195"/>
      <c r="E454" s="195"/>
      <c r="F454" s="195"/>
      <c r="G454" s="195"/>
      <c r="H454" s="195"/>
      <c r="I454" s="195"/>
      <c r="J454" s="196"/>
      <c r="K454" s="196"/>
      <c r="L454" s="196"/>
      <c r="M454" s="196"/>
      <c r="N454" s="196"/>
      <c r="O454" s="196"/>
      <c r="P454" s="197"/>
      <c r="Q454" s="196"/>
      <c r="R454" s="196"/>
      <c r="S454" s="196"/>
      <c r="T454" s="198"/>
      <c r="U454" s="198"/>
      <c r="V454" s="198"/>
      <c r="W454" s="66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</row>
    <row r="455" spans="1:79" s="25" customFormat="1" ht="12" hidden="1" thickBot="1" x14ac:dyDescent="0.25">
      <c r="A455" s="194"/>
      <c r="B455" s="195"/>
      <c r="C455" s="195"/>
      <c r="D455" s="195"/>
      <c r="E455" s="195"/>
      <c r="F455" s="195"/>
      <c r="G455" s="195"/>
      <c r="H455" s="195"/>
      <c r="I455" s="195"/>
      <c r="J455" s="196"/>
      <c r="K455" s="196"/>
      <c r="L455" s="196"/>
      <c r="M455" s="196"/>
      <c r="N455" s="196"/>
      <c r="O455" s="196"/>
      <c r="P455" s="197"/>
      <c r="Q455" s="196"/>
      <c r="R455" s="196"/>
      <c r="S455" s="196"/>
      <c r="T455" s="198"/>
      <c r="U455" s="198"/>
      <c r="V455" s="198"/>
      <c r="W455" s="66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</row>
    <row r="456" spans="1:79" s="25" customFormat="1" ht="12" hidden="1" thickBot="1" x14ac:dyDescent="0.25">
      <c r="A456" s="199"/>
      <c r="B456" s="195"/>
      <c r="C456" s="195"/>
      <c r="D456" s="195"/>
      <c r="E456" s="195"/>
      <c r="F456" s="195"/>
      <c r="G456" s="195"/>
      <c r="H456" s="195"/>
      <c r="I456" s="195"/>
      <c r="J456" s="196"/>
      <c r="K456" s="196"/>
      <c r="L456" s="196"/>
      <c r="M456" s="196"/>
      <c r="N456" s="196"/>
      <c r="O456" s="196"/>
      <c r="P456" s="200"/>
      <c r="Q456" s="200"/>
      <c r="R456" s="196"/>
      <c r="S456" s="196"/>
      <c r="T456" s="198"/>
      <c r="U456" s="198"/>
      <c r="V456" s="198"/>
      <c r="W456" s="66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</row>
    <row r="457" spans="1:79" s="25" customFormat="1" ht="12" hidden="1" thickBot="1" x14ac:dyDescent="0.25">
      <c r="A457" s="201"/>
      <c r="B457" s="195"/>
      <c r="C457" s="195"/>
      <c r="D457" s="195"/>
      <c r="E457" s="195"/>
      <c r="F457" s="195"/>
      <c r="G457" s="195"/>
      <c r="H457" s="195"/>
      <c r="I457" s="195"/>
      <c r="J457" s="196"/>
      <c r="K457" s="196"/>
      <c r="L457" s="196"/>
      <c r="M457" s="196"/>
      <c r="N457" s="202"/>
      <c r="O457" s="196"/>
      <c r="P457" s="203"/>
      <c r="Q457" s="196"/>
      <c r="R457" s="196"/>
      <c r="S457" s="196"/>
      <c r="T457" s="204"/>
      <c r="U457" s="204"/>
      <c r="V457" s="204"/>
      <c r="W457" s="66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</row>
    <row r="458" spans="1:79" s="25" customFormat="1" ht="12" hidden="1" thickBot="1" x14ac:dyDescent="0.25">
      <c r="A458" s="201"/>
      <c r="B458" s="195"/>
      <c r="C458" s="195"/>
      <c r="D458" s="195"/>
      <c r="E458" s="195"/>
      <c r="F458" s="195"/>
      <c r="G458" s="195"/>
      <c r="H458" s="195"/>
      <c r="I458" s="195"/>
      <c r="J458" s="196"/>
      <c r="K458" s="196"/>
      <c r="L458" s="196"/>
      <c r="M458" s="196"/>
      <c r="N458" s="196"/>
      <c r="O458" s="196"/>
      <c r="P458" s="197"/>
      <c r="Q458" s="196"/>
      <c r="R458" s="196"/>
      <c r="S458" s="196"/>
      <c r="T458" s="198"/>
      <c r="U458" s="198"/>
      <c r="V458" s="198"/>
      <c r="W458" s="66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</row>
    <row r="459" spans="1:79" s="25" customFormat="1" hidden="1" x14ac:dyDescent="0.2">
      <c r="A459" s="205"/>
      <c r="B459" s="191"/>
      <c r="C459" s="191"/>
      <c r="D459" s="191"/>
      <c r="E459" s="191"/>
      <c r="F459" s="191"/>
      <c r="G459" s="191"/>
      <c r="H459" s="191"/>
      <c r="I459" s="191"/>
      <c r="M459" s="52"/>
      <c r="P459" s="52"/>
      <c r="T459" s="51"/>
      <c r="U459" s="51"/>
      <c r="V459" s="51"/>
      <c r="W459" s="66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</row>
    <row r="460" spans="1:79" s="25" customFormat="1" hidden="1" x14ac:dyDescent="0.2">
      <c r="A460" s="206"/>
      <c r="B460" s="191"/>
      <c r="C460" s="191"/>
      <c r="D460" s="191"/>
      <c r="E460" s="191"/>
      <c r="F460" s="191"/>
      <c r="G460" s="191"/>
      <c r="H460" s="191"/>
      <c r="I460" s="191"/>
      <c r="T460" s="51"/>
      <c r="U460" s="51"/>
      <c r="V460" s="51"/>
      <c r="W460" s="66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</row>
    <row r="461" spans="1:79" s="25" customFormat="1" ht="21" hidden="1" customHeight="1" x14ac:dyDescent="0.2">
      <c r="A461" s="205"/>
      <c r="B461" s="191"/>
      <c r="C461" s="191"/>
      <c r="D461" s="191"/>
      <c r="E461" s="191"/>
      <c r="F461" s="191"/>
      <c r="G461" s="191"/>
      <c r="H461" s="191"/>
      <c r="I461" s="191"/>
      <c r="M461" s="52"/>
      <c r="P461" s="207"/>
      <c r="T461" s="51"/>
      <c r="U461" s="51"/>
      <c r="V461" s="51"/>
      <c r="W461" s="66"/>
      <c r="X461" s="67"/>
      <c r="Y461" s="67"/>
      <c r="Z461" s="67"/>
      <c r="AA461" s="67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9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</row>
    <row r="462" spans="1:79" s="25" customFormat="1" ht="23.1" hidden="1" customHeight="1" x14ac:dyDescent="0.2">
      <c r="A462" s="205"/>
      <c r="B462" s="191"/>
      <c r="C462" s="191"/>
      <c r="D462" s="191"/>
      <c r="E462" s="191"/>
      <c r="F462" s="191"/>
      <c r="G462" s="191"/>
      <c r="H462" s="191"/>
      <c r="I462" s="191"/>
      <c r="P462" s="52"/>
      <c r="T462" s="51">
        <f>T193+T194</f>
        <v>480.1</v>
      </c>
      <c r="U462" s="51">
        <f>U193+U194</f>
        <v>480.1</v>
      </c>
      <c r="V462" s="51">
        <f>V193+V194</f>
        <v>480.1</v>
      </c>
      <c r="W462" s="66"/>
      <c r="X462" s="67"/>
      <c r="Y462" s="67"/>
      <c r="Z462" s="67"/>
      <c r="AA462" s="67"/>
      <c r="AB462" s="209"/>
      <c r="AC462" s="209"/>
      <c r="AD462" s="209"/>
      <c r="AE462" s="209"/>
      <c r="AF462" s="209"/>
      <c r="AG462" s="209"/>
      <c r="AH462" s="209"/>
      <c r="AI462" s="209"/>
      <c r="AJ462" s="208"/>
      <c r="AK462" s="209"/>
      <c r="AL462" s="209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</row>
    <row r="463" spans="1:79" s="25" customFormat="1" ht="19.350000000000001" hidden="1" customHeight="1" x14ac:dyDescent="0.2">
      <c r="A463" s="205"/>
      <c r="B463" s="191"/>
      <c r="C463" s="191"/>
      <c r="D463" s="191"/>
      <c r="E463" s="191"/>
      <c r="F463" s="191"/>
      <c r="G463" s="191"/>
      <c r="H463" s="191"/>
      <c r="I463" s="191"/>
      <c r="T463" s="51"/>
      <c r="U463" s="51"/>
      <c r="V463" s="51"/>
      <c r="W463" s="66"/>
      <c r="X463" s="67"/>
      <c r="Y463" s="67"/>
      <c r="Z463" s="67"/>
      <c r="AA463" s="67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</row>
    <row r="464" spans="1:79" s="25" customFormat="1" ht="3" hidden="1" customHeight="1" x14ac:dyDescent="0.2">
      <c r="A464" s="210"/>
      <c r="B464" s="191"/>
      <c r="C464" s="191"/>
      <c r="D464" s="191"/>
      <c r="E464" s="191"/>
      <c r="F464" s="191"/>
      <c r="G464" s="191"/>
      <c r="H464" s="191"/>
      <c r="I464" s="191"/>
      <c r="P464" s="207"/>
      <c r="T464" s="51"/>
      <c r="U464" s="51"/>
      <c r="V464" s="51"/>
      <c r="W464" s="66"/>
      <c r="X464" s="67"/>
      <c r="Y464" s="67"/>
      <c r="Z464" s="67"/>
      <c r="AA464" s="67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</row>
    <row r="465" spans="1:79" s="25" customFormat="1" ht="18.75" hidden="1" customHeight="1" x14ac:dyDescent="0.2">
      <c r="A465" s="210"/>
      <c r="B465" s="191"/>
      <c r="C465" s="191"/>
      <c r="D465" s="191"/>
      <c r="E465" s="191"/>
      <c r="F465" s="191"/>
      <c r="G465" s="191"/>
      <c r="H465" s="191"/>
      <c r="I465" s="191"/>
      <c r="T465" s="51"/>
      <c r="U465" s="51"/>
      <c r="V465" s="51"/>
      <c r="W465" s="66"/>
      <c r="X465" s="67"/>
      <c r="Y465" s="67"/>
      <c r="Z465" s="67"/>
      <c r="AA465" s="67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</row>
    <row r="466" spans="1:79" s="25" customFormat="1" ht="18.75" hidden="1" customHeight="1" x14ac:dyDescent="0.2">
      <c r="A466" s="210"/>
      <c r="B466" s="191"/>
      <c r="C466" s="191"/>
      <c r="D466" s="191"/>
      <c r="E466" s="191"/>
      <c r="F466" s="191"/>
      <c r="G466" s="191"/>
      <c r="H466" s="191"/>
      <c r="I466" s="191"/>
      <c r="P466" s="207"/>
      <c r="T466" s="51">
        <f>T450-31076600</f>
        <v>-31034355.399999999</v>
      </c>
      <c r="U466" s="51">
        <f>U450-31076600</f>
        <v>-31027459.300000001</v>
      </c>
      <c r="V466" s="51">
        <f>V450-31076600</f>
        <v>-31028671.199999999</v>
      </c>
      <c r="W466" s="66"/>
      <c r="X466" s="67"/>
      <c r="Y466" s="67"/>
      <c r="Z466" s="67"/>
      <c r="AA466" s="67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</row>
    <row r="467" spans="1:79" s="25" customFormat="1" ht="9.75" hidden="1" customHeight="1" x14ac:dyDescent="0.2">
      <c r="A467" s="210"/>
      <c r="B467" s="191"/>
      <c r="C467" s="191"/>
      <c r="D467" s="191"/>
      <c r="E467" s="191"/>
      <c r="F467" s="191"/>
      <c r="G467" s="191"/>
      <c r="H467" s="191"/>
      <c r="I467" s="191"/>
      <c r="T467" s="51">
        <f>T194-T466</f>
        <v>31034825.5</v>
      </c>
      <c r="U467" s="51">
        <f>U194-U466</f>
        <v>31027929.400000002</v>
      </c>
      <c r="V467" s="51">
        <f>V194-V466</f>
        <v>31029141.300000001</v>
      </c>
      <c r="W467" s="66"/>
      <c r="X467" s="67"/>
      <c r="Y467" s="67"/>
      <c r="Z467" s="67"/>
      <c r="AA467" s="67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</row>
    <row r="468" spans="1:79" s="25" customFormat="1" hidden="1" x14ac:dyDescent="0.2">
      <c r="A468" s="210"/>
      <c r="B468" s="191"/>
      <c r="C468" s="191"/>
      <c r="D468" s="191"/>
      <c r="E468" s="191"/>
      <c r="F468" s="191"/>
      <c r="G468" s="191"/>
      <c r="H468" s="191"/>
      <c r="I468" s="191"/>
      <c r="T468" s="51"/>
      <c r="U468" s="51"/>
      <c r="V468" s="51"/>
      <c r="W468" s="66"/>
      <c r="X468" s="67"/>
      <c r="Y468" s="67"/>
      <c r="Z468" s="67"/>
      <c r="AA468" s="67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</row>
    <row r="469" spans="1:79" s="25" customFormat="1" hidden="1" x14ac:dyDescent="0.2">
      <c r="A469" s="210"/>
      <c r="B469" s="191"/>
      <c r="C469" s="191"/>
      <c r="D469" s="191"/>
      <c r="E469" s="191"/>
      <c r="F469" s="191"/>
      <c r="G469" s="191"/>
      <c r="H469" s="191"/>
      <c r="I469" s="191"/>
      <c r="P469" s="52"/>
      <c r="T469" s="51"/>
      <c r="U469" s="51"/>
      <c r="V469" s="51"/>
      <c r="W469" s="66"/>
      <c r="X469" s="67"/>
      <c r="Y469" s="67"/>
      <c r="Z469" s="67"/>
      <c r="AA469" s="67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</row>
    <row r="470" spans="1:79" s="25" customFormat="1" hidden="1" x14ac:dyDescent="0.2">
      <c r="B470" s="191"/>
      <c r="C470" s="191"/>
      <c r="D470" s="191"/>
      <c r="E470" s="191"/>
      <c r="F470" s="191"/>
      <c r="G470" s="191"/>
      <c r="H470" s="191"/>
      <c r="I470" s="191"/>
      <c r="T470" s="51"/>
      <c r="U470" s="51"/>
      <c r="V470" s="51"/>
      <c r="W470" s="66"/>
      <c r="X470" s="67"/>
      <c r="Y470" s="67"/>
      <c r="Z470" s="67"/>
      <c r="AA470" s="67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</row>
    <row r="471" spans="1:79" s="25" customFormat="1" hidden="1" x14ac:dyDescent="0.2">
      <c r="A471" s="210"/>
      <c r="B471" s="191"/>
      <c r="C471" s="191"/>
      <c r="D471" s="191"/>
      <c r="E471" s="191"/>
      <c r="F471" s="191"/>
      <c r="G471" s="191"/>
      <c r="H471" s="191"/>
      <c r="I471" s="191"/>
      <c r="T471" s="51"/>
      <c r="U471" s="51"/>
      <c r="V471" s="51"/>
      <c r="W471" s="66"/>
      <c r="X471" s="67"/>
      <c r="Y471" s="67"/>
      <c r="Z471" s="67"/>
      <c r="AA471" s="67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</row>
    <row r="472" spans="1:79" s="25" customFormat="1" hidden="1" x14ac:dyDescent="0.2">
      <c r="A472" s="210"/>
      <c r="B472" s="191"/>
      <c r="C472" s="191"/>
      <c r="D472" s="191"/>
      <c r="E472" s="191"/>
      <c r="F472" s="191"/>
      <c r="G472" s="191"/>
      <c r="H472" s="191"/>
      <c r="I472" s="191"/>
      <c r="T472" s="51"/>
      <c r="U472" s="51"/>
      <c r="V472" s="51"/>
      <c r="W472" s="66"/>
      <c r="X472" s="67"/>
      <c r="Y472" s="67"/>
      <c r="Z472" s="67"/>
      <c r="AA472" s="67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</row>
    <row r="473" spans="1:79" s="25" customFormat="1" hidden="1" x14ac:dyDescent="0.2">
      <c r="A473" s="210"/>
      <c r="B473" s="191"/>
      <c r="C473" s="191"/>
      <c r="D473" s="191"/>
      <c r="E473" s="191"/>
      <c r="F473" s="191"/>
      <c r="G473" s="191"/>
      <c r="H473" s="191"/>
      <c r="I473" s="191"/>
      <c r="T473" s="51"/>
      <c r="U473" s="51"/>
      <c r="V473" s="51"/>
      <c r="W473" s="66"/>
      <c r="X473" s="67"/>
      <c r="Y473" s="67"/>
      <c r="Z473" s="67"/>
      <c r="AA473" s="67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</row>
    <row r="474" spans="1:79" s="25" customFormat="1" hidden="1" x14ac:dyDescent="0.2">
      <c r="A474" s="210"/>
      <c r="B474" s="191"/>
      <c r="C474" s="191"/>
      <c r="D474" s="191"/>
      <c r="E474" s="191"/>
      <c r="F474" s="191"/>
      <c r="G474" s="191"/>
      <c r="H474" s="191"/>
      <c r="I474" s="191"/>
      <c r="T474" s="51"/>
      <c r="U474" s="51"/>
      <c r="V474" s="51"/>
      <c r="W474" s="66"/>
      <c r="X474" s="67"/>
      <c r="Y474" s="67"/>
      <c r="Z474" s="67"/>
      <c r="AA474" s="67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</row>
    <row r="475" spans="1:79" s="25" customFormat="1" hidden="1" x14ac:dyDescent="0.2">
      <c r="A475" s="210"/>
      <c r="B475" s="191"/>
      <c r="C475" s="191"/>
      <c r="D475" s="191"/>
      <c r="E475" s="191"/>
      <c r="F475" s="191"/>
      <c r="G475" s="191"/>
      <c r="H475" s="191"/>
      <c r="I475" s="191"/>
      <c r="T475" s="51"/>
      <c r="U475" s="51"/>
      <c r="V475" s="51"/>
      <c r="W475" s="66"/>
      <c r="X475" s="67"/>
      <c r="Y475" s="67"/>
      <c r="Z475" s="67"/>
      <c r="AA475" s="67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</row>
    <row r="476" spans="1:79" s="25" customFormat="1" hidden="1" x14ac:dyDescent="0.2">
      <c r="A476" s="210"/>
      <c r="B476" s="191"/>
      <c r="C476" s="191"/>
      <c r="D476" s="191"/>
      <c r="E476" s="191"/>
      <c r="F476" s="191"/>
      <c r="G476" s="191"/>
      <c r="H476" s="191"/>
      <c r="I476" s="191"/>
      <c r="T476" s="51"/>
      <c r="U476" s="51"/>
      <c r="V476" s="51"/>
      <c r="W476" s="66"/>
      <c r="X476" s="67"/>
      <c r="Y476" s="67"/>
      <c r="Z476" s="67"/>
      <c r="AA476" s="67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</row>
    <row r="477" spans="1:79" s="25" customFormat="1" hidden="1" x14ac:dyDescent="0.2">
      <c r="A477" s="210"/>
      <c r="B477" s="191"/>
      <c r="C477" s="191"/>
      <c r="D477" s="191"/>
      <c r="E477" s="191"/>
      <c r="F477" s="191"/>
      <c r="G477" s="191"/>
      <c r="H477" s="191"/>
      <c r="I477" s="191"/>
      <c r="T477" s="51"/>
      <c r="U477" s="51"/>
      <c r="V477" s="51"/>
      <c r="W477" s="66"/>
      <c r="X477" s="67"/>
      <c r="Y477" s="67"/>
      <c r="Z477" s="67"/>
      <c r="AA477" s="67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</row>
    <row r="478" spans="1:79" s="25" customFormat="1" hidden="1" x14ac:dyDescent="0.2">
      <c r="A478" s="210"/>
      <c r="B478" s="191"/>
      <c r="C478" s="191"/>
      <c r="D478" s="191"/>
      <c r="E478" s="191"/>
      <c r="F478" s="191"/>
      <c r="G478" s="191"/>
      <c r="H478" s="191"/>
      <c r="I478" s="191"/>
      <c r="T478" s="51"/>
      <c r="U478" s="51"/>
      <c r="V478" s="51"/>
      <c r="W478" s="66"/>
      <c r="X478" s="67"/>
      <c r="Y478" s="67"/>
      <c r="Z478" s="67"/>
      <c r="AA478" s="67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</row>
    <row r="479" spans="1:79" s="25" customFormat="1" hidden="1" x14ac:dyDescent="0.2">
      <c r="A479" s="210"/>
      <c r="B479" s="191"/>
      <c r="C479" s="191"/>
      <c r="D479" s="191"/>
      <c r="E479" s="191"/>
      <c r="F479" s="191"/>
      <c r="G479" s="191"/>
      <c r="H479" s="191"/>
      <c r="I479" s="191"/>
      <c r="T479" s="51"/>
      <c r="U479" s="51"/>
      <c r="V479" s="51"/>
      <c r="W479" s="66"/>
      <c r="X479" s="67"/>
      <c r="Y479" s="67"/>
      <c r="Z479" s="67"/>
      <c r="AA479" s="67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</row>
    <row r="480" spans="1:79" s="25" customFormat="1" hidden="1" x14ac:dyDescent="0.2">
      <c r="A480" s="210"/>
      <c r="B480" s="191"/>
      <c r="C480" s="191"/>
      <c r="D480" s="191"/>
      <c r="E480" s="191"/>
      <c r="F480" s="191"/>
      <c r="G480" s="191"/>
      <c r="H480" s="191"/>
      <c r="I480" s="191"/>
      <c r="T480" s="51"/>
      <c r="U480" s="51"/>
      <c r="V480" s="51"/>
      <c r="W480" s="66"/>
      <c r="X480" s="67"/>
      <c r="Y480" s="67"/>
      <c r="Z480" s="67"/>
      <c r="AA480" s="67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</row>
    <row r="481" spans="1:79" s="25" customFormat="1" hidden="1" x14ac:dyDescent="0.2">
      <c r="A481" s="210"/>
      <c r="B481" s="191"/>
      <c r="C481" s="191"/>
      <c r="D481" s="191"/>
      <c r="E481" s="191"/>
      <c r="F481" s="191"/>
      <c r="G481" s="191"/>
      <c r="H481" s="191"/>
      <c r="I481" s="191"/>
      <c r="T481" s="51"/>
      <c r="U481" s="51"/>
      <c r="V481" s="51"/>
      <c r="W481" s="66"/>
      <c r="X481" s="67"/>
      <c r="Y481" s="67"/>
      <c r="Z481" s="67"/>
      <c r="AA481" s="67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</row>
    <row r="482" spans="1:79" s="25" customFormat="1" hidden="1" x14ac:dyDescent="0.2">
      <c r="A482" s="210"/>
      <c r="B482" s="191"/>
      <c r="C482" s="191"/>
      <c r="D482" s="191"/>
      <c r="E482" s="191"/>
      <c r="F482" s="191"/>
      <c r="G482" s="191"/>
      <c r="H482" s="191"/>
      <c r="I482" s="191"/>
      <c r="T482" s="51"/>
      <c r="U482" s="51"/>
      <c r="V482" s="51"/>
      <c r="W482" s="66"/>
      <c r="X482" s="67"/>
      <c r="Y482" s="67"/>
      <c r="Z482" s="67"/>
      <c r="AA482" s="67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</row>
    <row r="483" spans="1:79" s="25" customFormat="1" hidden="1" x14ac:dyDescent="0.2">
      <c r="A483" s="191"/>
      <c r="B483" s="191"/>
      <c r="C483" s="191"/>
      <c r="D483" s="191"/>
      <c r="E483" s="191"/>
      <c r="F483" s="191"/>
      <c r="G483" s="191"/>
      <c r="H483" s="191"/>
      <c r="I483" s="191"/>
      <c r="T483" s="51"/>
      <c r="U483" s="51"/>
      <c r="V483" s="51"/>
      <c r="W483" s="66"/>
      <c r="X483" s="67"/>
      <c r="Y483" s="67"/>
      <c r="Z483" s="67"/>
      <c r="AA483" s="67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</row>
    <row r="484" spans="1:79" s="25" customFormat="1" hidden="1" x14ac:dyDescent="0.2">
      <c r="A484" s="191"/>
      <c r="B484" s="191"/>
      <c r="C484" s="191"/>
      <c r="D484" s="191"/>
      <c r="E484" s="191"/>
      <c r="F484" s="191"/>
      <c r="G484" s="191"/>
      <c r="H484" s="191"/>
      <c r="I484" s="191"/>
      <c r="T484" s="51"/>
      <c r="U484" s="51"/>
      <c r="V484" s="51"/>
      <c r="W484" s="66"/>
      <c r="X484" s="67"/>
      <c r="Y484" s="67"/>
      <c r="Z484" s="67"/>
      <c r="AA484" s="67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</row>
    <row r="485" spans="1:79" s="25" customFormat="1" hidden="1" x14ac:dyDescent="0.2">
      <c r="A485" s="191"/>
      <c r="B485" s="191"/>
      <c r="C485" s="191"/>
      <c r="D485" s="191"/>
      <c r="E485" s="191"/>
      <c r="F485" s="191"/>
      <c r="G485" s="191"/>
      <c r="H485" s="191"/>
      <c r="I485" s="191"/>
      <c r="T485" s="51"/>
      <c r="U485" s="51"/>
      <c r="V485" s="51"/>
      <c r="W485" s="66"/>
      <c r="X485" s="67"/>
      <c r="Y485" s="67"/>
      <c r="Z485" s="67"/>
      <c r="AA485" s="67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</row>
    <row r="486" spans="1:79" s="25" customFormat="1" hidden="1" x14ac:dyDescent="0.2">
      <c r="A486" s="191"/>
      <c r="B486" s="191"/>
      <c r="C486" s="191"/>
      <c r="D486" s="191"/>
      <c r="E486" s="191"/>
      <c r="F486" s="191"/>
      <c r="G486" s="191"/>
      <c r="H486" s="191"/>
      <c r="I486" s="191"/>
      <c r="T486" s="51"/>
      <c r="U486" s="51"/>
      <c r="V486" s="51"/>
      <c r="W486" s="66"/>
      <c r="X486" s="67"/>
      <c r="Y486" s="67"/>
      <c r="Z486" s="67"/>
      <c r="AA486" s="67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</row>
    <row r="487" spans="1:79" s="25" customFormat="1" hidden="1" x14ac:dyDescent="0.2">
      <c r="A487" s="191"/>
      <c r="B487" s="191"/>
      <c r="C487" s="191"/>
      <c r="D487" s="191"/>
      <c r="E487" s="191"/>
      <c r="F487" s="191"/>
      <c r="G487" s="191"/>
      <c r="H487" s="191"/>
      <c r="I487" s="191"/>
      <c r="T487" s="51"/>
      <c r="U487" s="51"/>
      <c r="V487" s="51"/>
      <c r="W487" s="66"/>
      <c r="X487" s="67"/>
      <c r="Y487" s="67"/>
      <c r="Z487" s="67"/>
      <c r="AA487" s="67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</row>
    <row r="488" spans="1:79" s="25" customFormat="1" hidden="1" x14ac:dyDescent="0.2">
      <c r="A488" s="191"/>
      <c r="B488" s="191"/>
      <c r="C488" s="191"/>
      <c r="D488" s="191"/>
      <c r="E488" s="191"/>
      <c r="F488" s="191"/>
      <c r="G488" s="191"/>
      <c r="H488" s="191"/>
      <c r="I488" s="191"/>
      <c r="T488" s="51"/>
      <c r="U488" s="51"/>
      <c r="V488" s="51"/>
      <c r="W488" s="66"/>
      <c r="X488" s="67"/>
      <c r="Y488" s="67"/>
      <c r="Z488" s="67"/>
      <c r="AA488" s="67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</row>
    <row r="489" spans="1:79" s="25" customFormat="1" hidden="1" x14ac:dyDescent="0.2">
      <c r="A489" s="191"/>
      <c r="B489" s="191"/>
      <c r="C489" s="191"/>
      <c r="D489" s="191"/>
      <c r="E489" s="191"/>
      <c r="F489" s="191"/>
      <c r="G489" s="191"/>
      <c r="H489" s="191"/>
      <c r="I489" s="191"/>
      <c r="T489" s="51"/>
      <c r="U489" s="51"/>
      <c r="V489" s="51"/>
      <c r="W489" s="66"/>
      <c r="X489" s="67"/>
      <c r="Y489" s="67"/>
      <c r="Z489" s="67"/>
      <c r="AA489" s="67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</row>
    <row r="490" spans="1:79" s="25" customFormat="1" hidden="1" x14ac:dyDescent="0.2">
      <c r="A490" s="191"/>
      <c r="B490" s="191"/>
      <c r="C490" s="191"/>
      <c r="D490" s="191"/>
      <c r="E490" s="191"/>
      <c r="F490" s="191"/>
      <c r="G490" s="191"/>
      <c r="H490" s="191"/>
      <c r="I490" s="191"/>
      <c r="T490" s="51"/>
      <c r="U490" s="51"/>
      <c r="V490" s="51"/>
      <c r="W490" s="66"/>
      <c r="X490" s="67"/>
      <c r="Y490" s="67"/>
      <c r="Z490" s="67"/>
      <c r="AA490" s="67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</row>
    <row r="491" spans="1:79" s="25" customFormat="1" hidden="1" x14ac:dyDescent="0.2">
      <c r="A491" s="191"/>
      <c r="B491" s="191"/>
      <c r="C491" s="191"/>
      <c r="D491" s="191"/>
      <c r="E491" s="191"/>
      <c r="F491" s="191"/>
      <c r="G491" s="191"/>
      <c r="H491" s="191"/>
      <c r="I491" s="191"/>
      <c r="T491" s="51"/>
      <c r="U491" s="51"/>
      <c r="V491" s="51"/>
      <c r="W491" s="66"/>
      <c r="X491" s="67"/>
      <c r="Y491" s="67"/>
      <c r="Z491" s="67"/>
      <c r="AA491" s="67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</row>
    <row r="492" spans="1:79" s="25" customFormat="1" hidden="1" x14ac:dyDescent="0.2">
      <c r="A492" s="191"/>
      <c r="B492" s="191"/>
      <c r="C492" s="191"/>
      <c r="D492" s="191"/>
      <c r="E492" s="191"/>
      <c r="F492" s="191"/>
      <c r="G492" s="191"/>
      <c r="H492" s="191"/>
      <c r="I492" s="191"/>
      <c r="T492" s="51"/>
      <c r="U492" s="51"/>
      <c r="V492" s="51"/>
      <c r="W492" s="66"/>
      <c r="X492" s="67"/>
      <c r="Y492" s="67"/>
      <c r="Z492" s="67"/>
      <c r="AA492" s="67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</row>
    <row r="493" spans="1:79" s="25" customFormat="1" hidden="1" x14ac:dyDescent="0.2">
      <c r="A493" s="191"/>
      <c r="B493" s="191"/>
      <c r="C493" s="191"/>
      <c r="D493" s="191"/>
      <c r="E493" s="191"/>
      <c r="F493" s="191"/>
      <c r="G493" s="191"/>
      <c r="H493" s="191"/>
      <c r="I493" s="191"/>
      <c r="T493" s="51"/>
      <c r="U493" s="51"/>
      <c r="V493" s="51"/>
      <c r="W493" s="66"/>
      <c r="X493" s="67"/>
      <c r="Y493" s="67"/>
      <c r="Z493" s="67"/>
      <c r="AA493" s="67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</row>
    <row r="494" spans="1:79" s="25" customFormat="1" hidden="1" x14ac:dyDescent="0.2">
      <c r="A494" s="191"/>
      <c r="B494" s="191"/>
      <c r="C494" s="191"/>
      <c r="D494" s="191"/>
      <c r="E494" s="191"/>
      <c r="F494" s="191"/>
      <c r="G494" s="191"/>
      <c r="H494" s="191"/>
      <c r="I494" s="191"/>
      <c r="T494" s="51"/>
      <c r="U494" s="51"/>
      <c r="V494" s="51"/>
      <c r="W494" s="66"/>
      <c r="X494" s="67"/>
      <c r="Y494" s="67"/>
      <c r="Z494" s="67"/>
      <c r="AA494" s="67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</row>
    <row r="495" spans="1:79" s="25" customFormat="1" hidden="1" x14ac:dyDescent="0.2">
      <c r="A495" s="191"/>
      <c r="B495" s="191"/>
      <c r="C495" s="191"/>
      <c r="D495" s="191"/>
      <c r="E495" s="191"/>
      <c r="F495" s="191"/>
      <c r="G495" s="191"/>
      <c r="H495" s="191"/>
      <c r="I495" s="191"/>
      <c r="T495" s="51"/>
      <c r="U495" s="51"/>
      <c r="V495" s="51"/>
      <c r="W495" s="66"/>
      <c r="X495" s="67"/>
      <c r="Y495" s="67"/>
      <c r="Z495" s="67"/>
      <c r="AA495" s="67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</row>
    <row r="496" spans="1:79" s="25" customFormat="1" hidden="1" x14ac:dyDescent="0.2">
      <c r="A496" s="191"/>
      <c r="B496" s="191"/>
      <c r="C496" s="191"/>
      <c r="D496" s="191"/>
      <c r="E496" s="191"/>
      <c r="F496" s="191"/>
      <c r="G496" s="191"/>
      <c r="H496" s="191"/>
      <c r="I496" s="191"/>
      <c r="T496" s="51"/>
      <c r="U496" s="51"/>
      <c r="V496" s="51"/>
      <c r="W496" s="66"/>
      <c r="X496" s="67"/>
      <c r="Y496" s="67"/>
      <c r="Z496" s="67"/>
      <c r="AA496" s="67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</row>
    <row r="497" spans="1:79" hidden="1" x14ac:dyDescent="0.2">
      <c r="A497" s="211"/>
      <c r="B497" s="211"/>
      <c r="C497" s="211"/>
      <c r="D497" s="211"/>
      <c r="E497" s="211"/>
      <c r="F497" s="211"/>
      <c r="G497" s="211"/>
      <c r="H497" s="211"/>
      <c r="I497" s="211"/>
      <c r="T497" s="212"/>
      <c r="U497" s="212"/>
      <c r="V497" s="212"/>
      <c r="W497" s="213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  <c r="AT497" s="209"/>
      <c r="AU497" s="209"/>
      <c r="AV497" s="209"/>
      <c r="AW497" s="209"/>
      <c r="AX497" s="209"/>
      <c r="AY497" s="209"/>
      <c r="AZ497" s="209"/>
      <c r="BA497" s="209"/>
      <c r="BB497" s="209"/>
      <c r="BC497" s="209"/>
      <c r="BD497" s="209"/>
      <c r="BE497" s="209"/>
      <c r="BF497" s="209"/>
      <c r="BG497" s="209"/>
      <c r="BH497" s="209"/>
      <c r="BI497" s="209"/>
      <c r="BJ497" s="209"/>
      <c r="BK497" s="209"/>
      <c r="BL497" s="209"/>
      <c r="BM497" s="209"/>
      <c r="BN497" s="209"/>
      <c r="BO497" s="209"/>
      <c r="BP497" s="209"/>
      <c r="BQ497" s="209"/>
      <c r="BR497" s="209"/>
      <c r="BS497" s="209"/>
      <c r="BT497" s="209"/>
      <c r="BU497" s="209"/>
      <c r="BV497" s="209"/>
      <c r="BW497" s="209"/>
      <c r="BX497" s="209"/>
      <c r="BY497" s="209"/>
      <c r="BZ497" s="209"/>
      <c r="CA497" s="209"/>
    </row>
    <row r="498" spans="1:79" hidden="1" x14ac:dyDescent="0.2">
      <c r="A498" s="211"/>
      <c r="B498" s="211"/>
      <c r="C498" s="211"/>
      <c r="D498" s="211"/>
      <c r="E498" s="211"/>
      <c r="F498" s="211"/>
      <c r="G498" s="211"/>
      <c r="H498" s="211"/>
      <c r="I498" s="211"/>
      <c r="T498" s="212"/>
      <c r="U498" s="212"/>
      <c r="V498" s="212"/>
      <c r="W498" s="213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  <c r="AT498" s="209"/>
      <c r="AU498" s="209"/>
      <c r="AV498" s="209"/>
      <c r="AW498" s="209"/>
      <c r="AX498" s="209"/>
      <c r="AY498" s="209"/>
      <c r="AZ498" s="209"/>
      <c r="BA498" s="209"/>
      <c r="BB498" s="209"/>
      <c r="BC498" s="209"/>
      <c r="BD498" s="209"/>
      <c r="BE498" s="209"/>
      <c r="BF498" s="209"/>
      <c r="BG498" s="209"/>
      <c r="BH498" s="209"/>
      <c r="BI498" s="209"/>
      <c r="BJ498" s="209"/>
      <c r="BK498" s="209"/>
      <c r="BL498" s="209"/>
      <c r="BM498" s="209"/>
      <c r="BN498" s="209"/>
      <c r="BO498" s="209"/>
      <c r="BP498" s="209"/>
      <c r="BQ498" s="209"/>
      <c r="BR498" s="209"/>
      <c r="BS498" s="209"/>
      <c r="BT498" s="209"/>
      <c r="BU498" s="209"/>
      <c r="BV498" s="209"/>
      <c r="BW498" s="209"/>
      <c r="BX498" s="209"/>
      <c r="BY498" s="209"/>
      <c r="BZ498" s="209"/>
      <c r="CA498" s="209"/>
    </row>
    <row r="499" spans="1:79" hidden="1" x14ac:dyDescent="0.2">
      <c r="A499" s="211"/>
      <c r="B499" s="211"/>
      <c r="C499" s="211"/>
      <c r="D499" s="211"/>
      <c r="E499" s="211"/>
      <c r="F499" s="211"/>
      <c r="G499" s="211"/>
      <c r="H499" s="211"/>
      <c r="I499" s="211"/>
      <c r="T499" s="212"/>
      <c r="U499" s="212"/>
      <c r="V499" s="212"/>
      <c r="W499" s="213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  <c r="AT499" s="209"/>
      <c r="AU499" s="209"/>
      <c r="AV499" s="209"/>
      <c r="AW499" s="209"/>
      <c r="AX499" s="209"/>
      <c r="AY499" s="209"/>
      <c r="AZ499" s="209"/>
      <c r="BA499" s="209"/>
      <c r="BB499" s="209"/>
      <c r="BC499" s="209"/>
      <c r="BD499" s="209"/>
      <c r="BE499" s="209"/>
      <c r="BF499" s="209"/>
      <c r="BG499" s="209"/>
      <c r="BH499" s="209"/>
      <c r="BI499" s="209"/>
      <c r="BJ499" s="209"/>
      <c r="BK499" s="209"/>
      <c r="BL499" s="209"/>
      <c r="BM499" s="209"/>
      <c r="BN499" s="209"/>
      <c r="BO499" s="209"/>
      <c r="BP499" s="209"/>
      <c r="BQ499" s="209"/>
      <c r="BR499" s="209"/>
      <c r="BS499" s="209"/>
      <c r="BT499" s="209"/>
      <c r="BU499" s="209"/>
      <c r="BV499" s="209"/>
      <c r="BW499" s="209"/>
      <c r="BX499" s="209"/>
      <c r="BY499" s="209"/>
      <c r="BZ499" s="209"/>
      <c r="CA499" s="209"/>
    </row>
    <row r="500" spans="1:79" hidden="1" x14ac:dyDescent="0.2">
      <c r="A500" s="211"/>
      <c r="B500" s="211"/>
      <c r="C500" s="211"/>
      <c r="D500" s="211"/>
      <c r="E500" s="211"/>
      <c r="F500" s="211"/>
      <c r="G500" s="211"/>
      <c r="H500" s="211"/>
      <c r="I500" s="211"/>
      <c r="T500" s="212"/>
      <c r="U500" s="212"/>
      <c r="V500" s="212"/>
      <c r="W500" s="213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209"/>
      <c r="AV500" s="209"/>
      <c r="AW500" s="209"/>
      <c r="AX500" s="209"/>
      <c r="AY500" s="209"/>
      <c r="AZ500" s="209"/>
      <c r="BA500" s="209"/>
      <c r="BB500" s="209"/>
      <c r="BC500" s="209"/>
      <c r="BD500" s="209"/>
      <c r="BE500" s="209"/>
      <c r="BF500" s="209"/>
      <c r="BG500" s="209"/>
      <c r="BH500" s="209"/>
      <c r="BI500" s="209"/>
      <c r="BJ500" s="209"/>
      <c r="BK500" s="209"/>
      <c r="BL500" s="209"/>
      <c r="BM500" s="209"/>
      <c r="BN500" s="209"/>
      <c r="BO500" s="209"/>
      <c r="BP500" s="209"/>
      <c r="BQ500" s="209"/>
      <c r="BR500" s="209"/>
      <c r="BS500" s="209"/>
      <c r="BT500" s="209"/>
      <c r="BU500" s="209"/>
      <c r="BV500" s="209"/>
      <c r="BW500" s="209"/>
      <c r="BX500" s="209"/>
      <c r="BY500" s="209"/>
      <c r="BZ500" s="209"/>
      <c r="CA500" s="209"/>
    </row>
    <row r="501" spans="1:79" hidden="1" x14ac:dyDescent="0.2">
      <c r="A501" s="211"/>
      <c r="B501" s="211"/>
      <c r="C501" s="211"/>
      <c r="D501" s="211"/>
      <c r="E501" s="211"/>
      <c r="F501" s="211"/>
      <c r="G501" s="211"/>
      <c r="H501" s="211"/>
      <c r="I501" s="211"/>
      <c r="T501" s="212"/>
      <c r="U501" s="212"/>
      <c r="V501" s="212"/>
      <c r="W501" s="213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  <c r="AW501" s="209"/>
      <c r="AX501" s="209"/>
      <c r="AY501" s="209"/>
      <c r="AZ501" s="209"/>
      <c r="BA501" s="209"/>
      <c r="BB501" s="209"/>
      <c r="BC501" s="209"/>
      <c r="BD501" s="209"/>
      <c r="BE501" s="209"/>
      <c r="BF501" s="209"/>
      <c r="BG501" s="209"/>
      <c r="BH501" s="209"/>
      <c r="BI501" s="209"/>
      <c r="BJ501" s="209"/>
      <c r="BK501" s="209"/>
      <c r="BL501" s="209"/>
      <c r="BM501" s="209"/>
      <c r="BN501" s="209"/>
      <c r="BO501" s="209"/>
      <c r="BP501" s="209"/>
      <c r="BQ501" s="209"/>
      <c r="BR501" s="209"/>
      <c r="BS501" s="209"/>
      <c r="BT501" s="209"/>
      <c r="BU501" s="209"/>
      <c r="BV501" s="209"/>
      <c r="BW501" s="209"/>
      <c r="BX501" s="209"/>
      <c r="BY501" s="209"/>
      <c r="BZ501" s="209"/>
      <c r="CA501" s="209"/>
    </row>
    <row r="502" spans="1:79" hidden="1" x14ac:dyDescent="0.2">
      <c r="A502" s="211"/>
      <c r="B502" s="211"/>
      <c r="C502" s="211"/>
      <c r="D502" s="211"/>
      <c r="E502" s="211"/>
      <c r="F502" s="211"/>
      <c r="G502" s="211"/>
      <c r="H502" s="211"/>
      <c r="I502" s="211"/>
      <c r="T502" s="212"/>
      <c r="U502" s="212"/>
      <c r="V502" s="212"/>
      <c r="W502" s="213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  <c r="AW502" s="209"/>
      <c r="AX502" s="209"/>
      <c r="AY502" s="209"/>
      <c r="AZ502" s="209"/>
      <c r="BA502" s="209"/>
      <c r="BB502" s="209"/>
      <c r="BC502" s="209"/>
      <c r="BD502" s="209"/>
      <c r="BE502" s="209"/>
      <c r="BF502" s="209"/>
      <c r="BG502" s="209"/>
      <c r="BH502" s="209"/>
      <c r="BI502" s="209"/>
      <c r="BJ502" s="209"/>
      <c r="BK502" s="209"/>
      <c r="BL502" s="209"/>
      <c r="BM502" s="209"/>
      <c r="BN502" s="209"/>
      <c r="BO502" s="209"/>
      <c r="BP502" s="209"/>
      <c r="BQ502" s="209"/>
      <c r="BR502" s="209"/>
      <c r="BS502" s="209"/>
      <c r="BT502" s="209"/>
      <c r="BU502" s="209"/>
      <c r="BV502" s="209"/>
      <c r="BW502" s="209"/>
      <c r="BX502" s="209"/>
      <c r="BY502" s="209"/>
      <c r="BZ502" s="209"/>
      <c r="CA502" s="209"/>
    </row>
    <row r="503" spans="1:79" hidden="1" x14ac:dyDescent="0.2">
      <c r="A503" s="211"/>
      <c r="B503" s="211"/>
      <c r="C503" s="211"/>
      <c r="D503" s="211"/>
      <c r="E503" s="211"/>
      <c r="F503" s="211"/>
      <c r="G503" s="211"/>
      <c r="H503" s="211"/>
      <c r="I503" s="211"/>
      <c r="T503" s="212"/>
      <c r="U503" s="212"/>
      <c r="V503" s="212"/>
      <c r="W503" s="213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  <c r="AW503" s="209"/>
      <c r="AX503" s="209"/>
      <c r="AY503" s="209"/>
      <c r="AZ503" s="209"/>
      <c r="BA503" s="209"/>
      <c r="BB503" s="209"/>
      <c r="BC503" s="209"/>
      <c r="BD503" s="209"/>
      <c r="BE503" s="209"/>
      <c r="BF503" s="209"/>
      <c r="BG503" s="209"/>
      <c r="BH503" s="209"/>
      <c r="BI503" s="209"/>
      <c r="BJ503" s="209"/>
      <c r="BK503" s="209"/>
      <c r="BL503" s="209"/>
      <c r="BM503" s="209"/>
      <c r="BN503" s="209"/>
      <c r="BO503" s="209"/>
      <c r="BP503" s="209"/>
      <c r="BQ503" s="209"/>
      <c r="BR503" s="209"/>
      <c r="BS503" s="209"/>
      <c r="BT503" s="209"/>
      <c r="BU503" s="209"/>
      <c r="BV503" s="209"/>
      <c r="BW503" s="209"/>
      <c r="BX503" s="209"/>
      <c r="BY503" s="209"/>
      <c r="BZ503" s="209"/>
      <c r="CA503" s="209"/>
    </row>
    <row r="504" spans="1:79" hidden="1" x14ac:dyDescent="0.2">
      <c r="A504" s="211"/>
      <c r="B504" s="211"/>
      <c r="C504" s="211"/>
      <c r="D504" s="211"/>
      <c r="E504" s="211"/>
      <c r="F504" s="211"/>
      <c r="G504" s="211"/>
      <c r="H504" s="211"/>
      <c r="I504" s="211"/>
      <c r="T504" s="212"/>
      <c r="U504" s="212"/>
      <c r="V504" s="212"/>
      <c r="W504" s="213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  <c r="AW504" s="209"/>
      <c r="AX504" s="209"/>
      <c r="AY504" s="209"/>
      <c r="AZ504" s="209"/>
      <c r="BA504" s="209"/>
      <c r="BB504" s="209"/>
      <c r="BC504" s="209"/>
      <c r="BD504" s="209"/>
      <c r="BE504" s="209"/>
      <c r="BF504" s="209"/>
      <c r="BG504" s="209"/>
      <c r="BH504" s="209"/>
      <c r="BI504" s="209"/>
      <c r="BJ504" s="209"/>
      <c r="BK504" s="209"/>
      <c r="BL504" s="209"/>
      <c r="BM504" s="209"/>
      <c r="BN504" s="209"/>
      <c r="BO504" s="209"/>
      <c r="BP504" s="209"/>
      <c r="BQ504" s="209"/>
      <c r="BR504" s="209"/>
      <c r="BS504" s="209"/>
      <c r="BT504" s="209"/>
      <c r="BU504" s="209"/>
      <c r="BV504" s="209"/>
      <c r="BW504" s="209"/>
      <c r="BX504" s="209"/>
      <c r="BY504" s="209"/>
      <c r="BZ504" s="209"/>
      <c r="CA504" s="209"/>
    </row>
    <row r="505" spans="1:79" hidden="1" x14ac:dyDescent="0.2">
      <c r="A505" s="211"/>
      <c r="B505" s="211"/>
      <c r="C505" s="211"/>
      <c r="D505" s="211"/>
      <c r="E505" s="211"/>
      <c r="F505" s="211"/>
      <c r="G505" s="211"/>
      <c r="H505" s="211"/>
      <c r="I505" s="211"/>
      <c r="T505" s="212"/>
      <c r="U505" s="212"/>
      <c r="V505" s="212"/>
      <c r="W505" s="213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  <c r="AW505" s="209"/>
      <c r="AX505" s="209"/>
      <c r="AY505" s="209"/>
      <c r="AZ505" s="209"/>
      <c r="BA505" s="209"/>
      <c r="BB505" s="209"/>
      <c r="BC505" s="209"/>
      <c r="BD505" s="209"/>
      <c r="BE505" s="209"/>
      <c r="BF505" s="209"/>
      <c r="BG505" s="209"/>
      <c r="BH505" s="209"/>
      <c r="BI505" s="209"/>
      <c r="BJ505" s="209"/>
      <c r="BK505" s="209"/>
      <c r="BL505" s="209"/>
      <c r="BM505" s="209"/>
      <c r="BN505" s="209"/>
      <c r="BO505" s="209"/>
      <c r="BP505" s="209"/>
      <c r="BQ505" s="209"/>
      <c r="BR505" s="209"/>
      <c r="BS505" s="209"/>
      <c r="BT505" s="209"/>
      <c r="BU505" s="209"/>
      <c r="BV505" s="209"/>
      <c r="BW505" s="209"/>
      <c r="BX505" s="209"/>
      <c r="BY505" s="209"/>
      <c r="BZ505" s="209"/>
      <c r="CA505" s="209"/>
    </row>
    <row r="506" spans="1:79" hidden="1" x14ac:dyDescent="0.2">
      <c r="A506" s="211"/>
      <c r="B506" s="211"/>
      <c r="C506" s="211"/>
      <c r="D506" s="211"/>
      <c r="E506" s="211"/>
      <c r="F506" s="211"/>
      <c r="G506" s="211"/>
      <c r="H506" s="211"/>
      <c r="I506" s="211"/>
      <c r="T506" s="212"/>
      <c r="U506" s="212"/>
      <c r="V506" s="212"/>
      <c r="W506" s="213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  <c r="AW506" s="209"/>
      <c r="AX506" s="209"/>
      <c r="AY506" s="209"/>
      <c r="AZ506" s="209"/>
      <c r="BA506" s="209"/>
      <c r="BB506" s="209"/>
      <c r="BC506" s="209"/>
      <c r="BD506" s="209"/>
      <c r="BE506" s="209"/>
      <c r="BF506" s="209"/>
      <c r="BG506" s="209"/>
      <c r="BH506" s="209"/>
      <c r="BI506" s="209"/>
      <c r="BJ506" s="209"/>
      <c r="BK506" s="209"/>
      <c r="BL506" s="209"/>
      <c r="BM506" s="209"/>
      <c r="BN506" s="209"/>
      <c r="BO506" s="209"/>
      <c r="BP506" s="209"/>
      <c r="BQ506" s="209"/>
      <c r="BR506" s="209"/>
      <c r="BS506" s="209"/>
      <c r="BT506" s="209"/>
      <c r="BU506" s="209"/>
      <c r="BV506" s="209"/>
      <c r="BW506" s="209"/>
      <c r="BX506" s="209"/>
      <c r="BY506" s="209"/>
      <c r="BZ506" s="209"/>
      <c r="CA506" s="209"/>
    </row>
    <row r="507" spans="1:79" hidden="1" x14ac:dyDescent="0.2">
      <c r="A507" s="211"/>
      <c r="B507" s="211"/>
      <c r="C507" s="211"/>
      <c r="D507" s="211"/>
      <c r="E507" s="211"/>
      <c r="F507" s="211"/>
      <c r="G507" s="211"/>
      <c r="H507" s="211"/>
      <c r="I507" s="211"/>
      <c r="T507" s="212"/>
      <c r="U507" s="212"/>
      <c r="V507" s="212"/>
      <c r="W507" s="213"/>
      <c r="X507" s="209"/>
      <c r="Y507" s="209"/>
      <c r="Z507" s="209"/>
      <c r="AA507" s="209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  <c r="AW507" s="209"/>
      <c r="AX507" s="209"/>
      <c r="AY507" s="209"/>
      <c r="AZ507" s="209"/>
      <c r="BA507" s="209"/>
      <c r="BB507" s="209"/>
      <c r="BC507" s="209"/>
      <c r="BD507" s="209"/>
      <c r="BE507" s="209"/>
      <c r="BF507" s="209"/>
      <c r="BG507" s="209"/>
      <c r="BH507" s="209"/>
      <c r="BI507" s="209"/>
      <c r="BJ507" s="209"/>
      <c r="BK507" s="209"/>
      <c r="BL507" s="209"/>
      <c r="BM507" s="209"/>
      <c r="BN507" s="209"/>
      <c r="BO507" s="209"/>
      <c r="BP507" s="209"/>
      <c r="BQ507" s="209"/>
      <c r="BR507" s="209"/>
      <c r="BS507" s="209"/>
      <c r="BT507" s="209"/>
      <c r="BU507" s="209"/>
      <c r="BV507" s="209"/>
      <c r="BW507" s="209"/>
      <c r="BX507" s="209"/>
      <c r="BY507" s="209"/>
      <c r="BZ507" s="209"/>
      <c r="CA507" s="209"/>
    </row>
    <row r="508" spans="1:79" hidden="1" x14ac:dyDescent="0.2">
      <c r="A508" s="211"/>
      <c r="B508" s="211"/>
      <c r="C508" s="211"/>
      <c r="D508" s="211"/>
      <c r="E508" s="211"/>
      <c r="F508" s="211"/>
      <c r="G508" s="211"/>
      <c r="H508" s="211"/>
      <c r="I508" s="211"/>
      <c r="T508" s="212"/>
      <c r="U508" s="212"/>
      <c r="V508" s="212"/>
      <c r="W508" s="213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  <c r="AW508" s="209"/>
      <c r="AX508" s="209"/>
      <c r="AY508" s="209"/>
      <c r="AZ508" s="209"/>
      <c r="BA508" s="209"/>
      <c r="BB508" s="209"/>
      <c r="BC508" s="209"/>
      <c r="BD508" s="209"/>
      <c r="BE508" s="209"/>
      <c r="BF508" s="209"/>
      <c r="BG508" s="209"/>
      <c r="BH508" s="209"/>
      <c r="BI508" s="209"/>
      <c r="BJ508" s="209"/>
      <c r="BK508" s="209"/>
      <c r="BL508" s="209"/>
      <c r="BM508" s="209"/>
      <c r="BN508" s="209"/>
      <c r="BO508" s="209"/>
      <c r="BP508" s="209"/>
      <c r="BQ508" s="209"/>
      <c r="BR508" s="209"/>
      <c r="BS508" s="209"/>
      <c r="BT508" s="209"/>
      <c r="BU508" s="209"/>
      <c r="BV508" s="209"/>
      <c r="BW508" s="209"/>
      <c r="BX508" s="209"/>
      <c r="BY508" s="209"/>
      <c r="BZ508" s="209"/>
      <c r="CA508" s="209"/>
    </row>
    <row r="509" spans="1:79" hidden="1" x14ac:dyDescent="0.2">
      <c r="A509" s="211"/>
      <c r="B509" s="211"/>
      <c r="C509" s="211"/>
      <c r="D509" s="211"/>
      <c r="E509" s="211"/>
      <c r="F509" s="211"/>
      <c r="G509" s="211"/>
      <c r="H509" s="211"/>
      <c r="I509" s="211"/>
      <c r="T509" s="212"/>
      <c r="U509" s="212"/>
      <c r="V509" s="212"/>
      <c r="W509" s="213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  <c r="AW509" s="209"/>
      <c r="AX509" s="209"/>
      <c r="AY509" s="209"/>
      <c r="AZ509" s="209"/>
      <c r="BA509" s="209"/>
      <c r="BB509" s="209"/>
      <c r="BC509" s="209"/>
      <c r="BD509" s="209"/>
      <c r="BE509" s="209"/>
      <c r="BF509" s="209"/>
      <c r="BG509" s="209"/>
      <c r="BH509" s="209"/>
      <c r="BI509" s="209"/>
      <c r="BJ509" s="209"/>
      <c r="BK509" s="209"/>
      <c r="BL509" s="209"/>
      <c r="BM509" s="209"/>
      <c r="BN509" s="209"/>
      <c r="BO509" s="209"/>
      <c r="BP509" s="209"/>
      <c r="BQ509" s="209"/>
      <c r="BR509" s="209"/>
      <c r="BS509" s="209"/>
      <c r="BT509" s="209"/>
      <c r="BU509" s="209"/>
      <c r="BV509" s="209"/>
      <c r="BW509" s="209"/>
      <c r="BX509" s="209"/>
      <c r="BY509" s="209"/>
      <c r="BZ509" s="209"/>
      <c r="CA509" s="209"/>
    </row>
    <row r="510" spans="1:79" hidden="1" x14ac:dyDescent="0.2">
      <c r="A510" s="211"/>
      <c r="B510" s="211"/>
      <c r="C510" s="211"/>
      <c r="D510" s="211"/>
      <c r="E510" s="211"/>
      <c r="F510" s="211"/>
      <c r="G510" s="211"/>
      <c r="H510" s="211"/>
      <c r="I510" s="211"/>
      <c r="T510" s="212"/>
      <c r="U510" s="212"/>
      <c r="V510" s="212"/>
      <c r="W510" s="213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</row>
    <row r="511" spans="1:79" hidden="1" x14ac:dyDescent="0.2">
      <c r="A511" s="211"/>
      <c r="B511" s="211"/>
      <c r="C511" s="211"/>
      <c r="D511" s="211"/>
      <c r="E511" s="211"/>
      <c r="F511" s="211"/>
      <c r="G511" s="211"/>
      <c r="H511" s="211"/>
      <c r="I511" s="211"/>
      <c r="T511" s="212"/>
      <c r="U511" s="212"/>
      <c r="V511" s="212"/>
      <c r="W511" s="213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  <c r="AW511" s="209"/>
      <c r="AX511" s="209"/>
      <c r="AY511" s="209"/>
      <c r="AZ511" s="209"/>
      <c r="BA511" s="209"/>
      <c r="BB511" s="209"/>
      <c r="BC511" s="209"/>
      <c r="BD511" s="209"/>
      <c r="BE511" s="209"/>
      <c r="BF511" s="209"/>
      <c r="BG511" s="209"/>
      <c r="BH511" s="209"/>
      <c r="BI511" s="209"/>
      <c r="BJ511" s="209"/>
      <c r="BK511" s="209"/>
      <c r="BL511" s="209"/>
      <c r="BM511" s="209"/>
      <c r="BN511" s="209"/>
      <c r="BO511" s="209"/>
      <c r="BP511" s="209"/>
      <c r="BQ511" s="209"/>
      <c r="BR511" s="209"/>
      <c r="BS511" s="209"/>
      <c r="BT511" s="209"/>
      <c r="BU511" s="209"/>
      <c r="BV511" s="209"/>
      <c r="BW511" s="209"/>
      <c r="BX511" s="209"/>
      <c r="BY511" s="209"/>
      <c r="BZ511" s="209"/>
      <c r="CA511" s="209"/>
    </row>
    <row r="512" spans="1:79" hidden="1" x14ac:dyDescent="0.2">
      <c r="A512" s="211"/>
      <c r="B512" s="211"/>
      <c r="C512" s="211"/>
      <c r="D512" s="211"/>
      <c r="E512" s="211"/>
      <c r="F512" s="211"/>
      <c r="G512" s="211"/>
      <c r="H512" s="211"/>
      <c r="I512" s="211"/>
      <c r="T512" s="212"/>
      <c r="U512" s="212"/>
      <c r="V512" s="212"/>
      <c r="W512" s="213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  <c r="AT512" s="209"/>
      <c r="AU512" s="209"/>
      <c r="AV512" s="209"/>
      <c r="AW512" s="209"/>
      <c r="AX512" s="209"/>
      <c r="AY512" s="209"/>
      <c r="AZ512" s="209"/>
      <c r="BA512" s="209"/>
      <c r="BB512" s="209"/>
      <c r="BC512" s="209"/>
      <c r="BD512" s="209"/>
      <c r="BE512" s="209"/>
      <c r="BF512" s="209"/>
      <c r="BG512" s="209"/>
      <c r="BH512" s="209"/>
      <c r="BI512" s="209"/>
      <c r="BJ512" s="209"/>
      <c r="BK512" s="209"/>
      <c r="BL512" s="209"/>
      <c r="BM512" s="209"/>
      <c r="BN512" s="209"/>
      <c r="BO512" s="209"/>
      <c r="BP512" s="209"/>
      <c r="BQ512" s="209"/>
      <c r="BR512" s="209"/>
      <c r="BS512" s="209"/>
      <c r="BT512" s="209"/>
      <c r="BU512" s="209"/>
      <c r="BV512" s="209"/>
      <c r="BW512" s="209"/>
      <c r="BX512" s="209"/>
      <c r="BY512" s="209"/>
      <c r="BZ512" s="209"/>
      <c r="CA512" s="209"/>
    </row>
    <row r="513" spans="1:79" hidden="1" x14ac:dyDescent="0.2">
      <c r="A513" s="211"/>
      <c r="B513" s="211"/>
      <c r="C513" s="211"/>
      <c r="D513" s="211"/>
      <c r="E513" s="211"/>
      <c r="F513" s="211"/>
      <c r="G513" s="211"/>
      <c r="H513" s="211"/>
      <c r="I513" s="211"/>
      <c r="T513" s="212"/>
      <c r="U513" s="212"/>
      <c r="V513" s="212"/>
      <c r="W513" s="213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  <c r="AW513" s="209"/>
      <c r="AX513" s="209"/>
      <c r="AY513" s="209"/>
      <c r="AZ513" s="209"/>
      <c r="BA513" s="209"/>
      <c r="BB513" s="209"/>
      <c r="BC513" s="209"/>
      <c r="BD513" s="209"/>
      <c r="BE513" s="209"/>
      <c r="BF513" s="209"/>
      <c r="BG513" s="209"/>
      <c r="BH513" s="209"/>
      <c r="BI513" s="209"/>
      <c r="BJ513" s="209"/>
      <c r="BK513" s="209"/>
      <c r="BL513" s="209"/>
      <c r="BM513" s="209"/>
      <c r="BN513" s="209"/>
      <c r="BO513" s="209"/>
      <c r="BP513" s="209"/>
      <c r="BQ513" s="209"/>
      <c r="BR513" s="209"/>
      <c r="BS513" s="209"/>
      <c r="BT513" s="209"/>
      <c r="BU513" s="209"/>
      <c r="BV513" s="209"/>
      <c r="BW513" s="209"/>
      <c r="BX513" s="209"/>
      <c r="BY513" s="209"/>
      <c r="BZ513" s="209"/>
      <c r="CA513" s="209"/>
    </row>
    <row r="514" spans="1:79" hidden="1" x14ac:dyDescent="0.2">
      <c r="A514" s="211"/>
      <c r="B514" s="211"/>
      <c r="C514" s="211"/>
      <c r="D514" s="211"/>
      <c r="E514" s="211"/>
      <c r="F514" s="211"/>
      <c r="G514" s="211"/>
      <c r="H514" s="211"/>
      <c r="I514" s="211"/>
      <c r="T514" s="212"/>
      <c r="U514" s="212"/>
      <c r="V514" s="212"/>
      <c r="W514" s="213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  <c r="AT514" s="209"/>
      <c r="AU514" s="209"/>
      <c r="AV514" s="209"/>
      <c r="AW514" s="209"/>
      <c r="AX514" s="209"/>
      <c r="AY514" s="209"/>
      <c r="AZ514" s="209"/>
      <c r="BA514" s="209"/>
      <c r="BB514" s="209"/>
      <c r="BC514" s="209"/>
      <c r="BD514" s="209"/>
      <c r="BE514" s="209"/>
      <c r="BF514" s="209"/>
      <c r="BG514" s="209"/>
      <c r="BH514" s="209"/>
      <c r="BI514" s="209"/>
      <c r="BJ514" s="209"/>
      <c r="BK514" s="209"/>
      <c r="BL514" s="209"/>
      <c r="BM514" s="209"/>
      <c r="BN514" s="209"/>
      <c r="BO514" s="209"/>
      <c r="BP514" s="209"/>
      <c r="BQ514" s="209"/>
      <c r="BR514" s="209"/>
      <c r="BS514" s="209"/>
      <c r="BT514" s="209"/>
      <c r="BU514" s="209"/>
      <c r="BV514" s="209"/>
      <c r="BW514" s="209"/>
      <c r="BX514" s="209"/>
      <c r="BY514" s="209"/>
      <c r="BZ514" s="209"/>
      <c r="CA514" s="209"/>
    </row>
    <row r="515" spans="1:79" hidden="1" x14ac:dyDescent="0.2">
      <c r="A515" s="211"/>
      <c r="B515" s="211"/>
      <c r="C515" s="211"/>
      <c r="D515" s="211"/>
      <c r="E515" s="211"/>
      <c r="F515" s="211"/>
      <c r="G515" s="211"/>
      <c r="H515" s="211"/>
      <c r="I515" s="211"/>
      <c r="T515" s="212"/>
      <c r="U515" s="212"/>
      <c r="V515" s="212"/>
      <c r="W515" s="213"/>
      <c r="X515" s="209"/>
      <c r="Y515" s="209"/>
      <c r="Z515" s="209"/>
      <c r="AA515" s="209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9"/>
      <c r="AN515" s="209"/>
      <c r="AO515" s="209"/>
      <c r="AP515" s="209"/>
      <c r="AQ515" s="209"/>
      <c r="AR515" s="209"/>
      <c r="AS515" s="209"/>
      <c r="AT515" s="209"/>
      <c r="AU515" s="209"/>
      <c r="AV515" s="209"/>
      <c r="AW515" s="209"/>
      <c r="AX515" s="209"/>
      <c r="AY515" s="209"/>
      <c r="AZ515" s="209"/>
      <c r="BA515" s="209"/>
      <c r="BB515" s="209"/>
      <c r="BC515" s="209"/>
      <c r="BD515" s="209"/>
      <c r="BE515" s="209"/>
      <c r="BF515" s="209"/>
      <c r="BG515" s="209"/>
      <c r="BH515" s="209"/>
      <c r="BI515" s="209"/>
      <c r="BJ515" s="209"/>
      <c r="BK515" s="209"/>
      <c r="BL515" s="209"/>
      <c r="BM515" s="209"/>
      <c r="BN515" s="209"/>
      <c r="BO515" s="209"/>
      <c r="BP515" s="209"/>
      <c r="BQ515" s="209"/>
      <c r="BR515" s="209"/>
      <c r="BS515" s="209"/>
      <c r="BT515" s="209"/>
      <c r="BU515" s="209"/>
      <c r="BV515" s="209"/>
      <c r="BW515" s="209"/>
      <c r="BX515" s="209"/>
      <c r="BY515" s="209"/>
      <c r="BZ515" s="209"/>
      <c r="CA515" s="209"/>
    </row>
    <row r="516" spans="1:79" hidden="1" x14ac:dyDescent="0.2">
      <c r="T516" s="212"/>
      <c r="U516" s="212"/>
      <c r="V516" s="212"/>
      <c r="W516" s="213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  <c r="AT516" s="209"/>
      <c r="AU516" s="209"/>
      <c r="AV516" s="209"/>
      <c r="AW516" s="209"/>
      <c r="AX516" s="209"/>
      <c r="AY516" s="209"/>
      <c r="AZ516" s="209"/>
      <c r="BA516" s="209"/>
      <c r="BB516" s="209"/>
      <c r="BC516" s="209"/>
      <c r="BD516" s="209"/>
      <c r="BE516" s="209"/>
      <c r="BF516" s="209"/>
      <c r="BG516" s="209"/>
      <c r="BH516" s="209"/>
      <c r="BI516" s="209"/>
      <c r="BJ516" s="209"/>
      <c r="BK516" s="209"/>
      <c r="BL516" s="209"/>
      <c r="BM516" s="209"/>
      <c r="BN516" s="209"/>
      <c r="BO516" s="209"/>
      <c r="BP516" s="209"/>
      <c r="BQ516" s="209"/>
      <c r="BR516" s="209"/>
      <c r="BS516" s="209"/>
      <c r="BT516" s="209"/>
      <c r="BU516" s="209"/>
      <c r="BV516" s="209"/>
      <c r="BW516" s="209"/>
      <c r="BX516" s="209"/>
      <c r="BY516" s="209"/>
      <c r="BZ516" s="209"/>
      <c r="CA516" s="209"/>
    </row>
    <row r="517" spans="1:79" hidden="1" x14ac:dyDescent="0.2">
      <c r="T517" s="212"/>
      <c r="U517" s="212"/>
      <c r="V517" s="212"/>
      <c r="W517" s="213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  <c r="AT517" s="209"/>
      <c r="AU517" s="209"/>
      <c r="AV517" s="209"/>
      <c r="AW517" s="209"/>
      <c r="AX517" s="209"/>
      <c r="AY517" s="209"/>
      <c r="AZ517" s="209"/>
      <c r="BA517" s="209"/>
      <c r="BB517" s="209"/>
      <c r="BC517" s="209"/>
      <c r="BD517" s="209"/>
      <c r="BE517" s="209"/>
      <c r="BF517" s="209"/>
      <c r="BG517" s="209"/>
      <c r="BH517" s="209"/>
      <c r="BI517" s="209"/>
      <c r="BJ517" s="209"/>
      <c r="BK517" s="209"/>
      <c r="BL517" s="209"/>
      <c r="BM517" s="209"/>
      <c r="BN517" s="209"/>
      <c r="BO517" s="209"/>
      <c r="BP517" s="209"/>
      <c r="BQ517" s="209"/>
      <c r="BR517" s="209"/>
      <c r="BS517" s="209"/>
      <c r="BT517" s="209"/>
      <c r="BU517" s="209"/>
      <c r="BV517" s="209"/>
      <c r="BW517" s="209"/>
      <c r="BX517" s="209"/>
      <c r="BY517" s="209"/>
      <c r="BZ517" s="209"/>
      <c r="CA517" s="209"/>
    </row>
    <row r="518" spans="1:79" hidden="1" x14ac:dyDescent="0.2">
      <c r="T518" s="212"/>
      <c r="U518" s="212"/>
      <c r="V518" s="212"/>
      <c r="W518" s="213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  <c r="AT518" s="209"/>
      <c r="AU518" s="209"/>
      <c r="AV518" s="209"/>
      <c r="AW518" s="209"/>
      <c r="AX518" s="209"/>
      <c r="AY518" s="209"/>
      <c r="AZ518" s="209"/>
      <c r="BA518" s="209"/>
      <c r="BB518" s="209"/>
      <c r="BC518" s="209"/>
      <c r="BD518" s="209"/>
      <c r="BE518" s="209"/>
      <c r="BF518" s="209"/>
      <c r="BG518" s="209"/>
      <c r="BH518" s="209"/>
      <c r="BI518" s="209"/>
      <c r="BJ518" s="209"/>
      <c r="BK518" s="209"/>
      <c r="BL518" s="209"/>
      <c r="BM518" s="209"/>
      <c r="BN518" s="209"/>
      <c r="BO518" s="209"/>
      <c r="BP518" s="209"/>
      <c r="BQ518" s="209"/>
      <c r="BR518" s="209"/>
      <c r="BS518" s="209"/>
      <c r="BT518" s="209"/>
      <c r="BU518" s="209"/>
      <c r="BV518" s="209"/>
      <c r="BW518" s="209"/>
      <c r="BX518" s="209"/>
      <c r="BY518" s="209"/>
      <c r="BZ518" s="209"/>
      <c r="CA518" s="209"/>
    </row>
    <row r="519" spans="1:79" hidden="1" x14ac:dyDescent="0.2">
      <c r="T519" s="212"/>
      <c r="U519" s="212"/>
      <c r="V519" s="212"/>
      <c r="W519" s="213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  <c r="AT519" s="209"/>
      <c r="AU519" s="209"/>
      <c r="AV519" s="209"/>
      <c r="AW519" s="209"/>
      <c r="AX519" s="209"/>
      <c r="AY519" s="209"/>
      <c r="AZ519" s="209"/>
      <c r="BA519" s="209"/>
      <c r="BB519" s="209"/>
      <c r="BC519" s="209"/>
      <c r="BD519" s="209"/>
      <c r="BE519" s="209"/>
      <c r="BF519" s="209"/>
      <c r="BG519" s="209"/>
      <c r="BH519" s="209"/>
      <c r="BI519" s="209"/>
      <c r="BJ519" s="209"/>
      <c r="BK519" s="209"/>
      <c r="BL519" s="209"/>
      <c r="BM519" s="209"/>
      <c r="BN519" s="209"/>
      <c r="BO519" s="209"/>
      <c r="BP519" s="209"/>
      <c r="BQ519" s="209"/>
      <c r="BR519" s="209"/>
      <c r="BS519" s="209"/>
      <c r="BT519" s="209"/>
      <c r="BU519" s="209"/>
      <c r="BV519" s="209"/>
      <c r="BW519" s="209"/>
      <c r="BX519" s="209"/>
      <c r="BY519" s="209"/>
      <c r="BZ519" s="209"/>
      <c r="CA519" s="209"/>
    </row>
    <row r="520" spans="1:79" hidden="1" x14ac:dyDescent="0.2">
      <c r="T520" s="212"/>
      <c r="U520" s="212"/>
      <c r="V520" s="212"/>
      <c r="W520" s="213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  <c r="AT520" s="209"/>
      <c r="AU520" s="209"/>
      <c r="AV520" s="209"/>
      <c r="AW520" s="209"/>
      <c r="AX520" s="209"/>
      <c r="AY520" s="209"/>
      <c r="AZ520" s="209"/>
      <c r="BA520" s="209"/>
      <c r="BB520" s="209"/>
      <c r="BC520" s="209"/>
      <c r="BD520" s="209"/>
      <c r="BE520" s="209"/>
      <c r="BF520" s="209"/>
      <c r="BG520" s="209"/>
      <c r="BH520" s="209"/>
      <c r="BI520" s="209"/>
      <c r="BJ520" s="209"/>
      <c r="BK520" s="209"/>
      <c r="BL520" s="209"/>
      <c r="BM520" s="209"/>
      <c r="BN520" s="209"/>
      <c r="BO520" s="209"/>
      <c r="BP520" s="209"/>
      <c r="BQ520" s="209"/>
      <c r="BR520" s="209"/>
      <c r="BS520" s="209"/>
      <c r="BT520" s="209"/>
      <c r="BU520" s="209"/>
      <c r="BV520" s="209"/>
      <c r="BW520" s="209"/>
      <c r="BX520" s="209"/>
      <c r="BY520" s="209"/>
      <c r="BZ520" s="209"/>
      <c r="CA520" s="209"/>
    </row>
    <row r="521" spans="1:79" ht="1.5" hidden="1" customHeight="1" x14ac:dyDescent="0.2">
      <c r="T521" s="212"/>
      <c r="U521" s="212"/>
      <c r="V521" s="212"/>
      <c r="W521" s="213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  <c r="AT521" s="209"/>
      <c r="AU521" s="209"/>
      <c r="AV521" s="209"/>
      <c r="AW521" s="209"/>
      <c r="AX521" s="209"/>
      <c r="AY521" s="209"/>
      <c r="AZ521" s="209"/>
      <c r="BA521" s="209"/>
      <c r="BB521" s="209"/>
      <c r="BC521" s="209"/>
      <c r="BD521" s="209"/>
      <c r="BE521" s="209"/>
      <c r="BF521" s="209"/>
      <c r="BG521" s="209"/>
      <c r="BH521" s="209"/>
      <c r="BI521" s="209"/>
      <c r="BJ521" s="209"/>
      <c r="BK521" s="209"/>
      <c r="BL521" s="209"/>
      <c r="BM521" s="209"/>
      <c r="BN521" s="209"/>
      <c r="BO521" s="209"/>
      <c r="BP521" s="209"/>
      <c r="BQ521" s="209"/>
      <c r="BR521" s="209"/>
      <c r="BS521" s="209"/>
      <c r="BT521" s="209"/>
      <c r="BU521" s="209"/>
      <c r="BV521" s="209"/>
      <c r="BW521" s="209"/>
      <c r="BX521" s="209"/>
      <c r="BY521" s="209"/>
      <c r="BZ521" s="209"/>
      <c r="CA521" s="209"/>
    </row>
    <row r="522" spans="1:79" hidden="1" x14ac:dyDescent="0.2">
      <c r="T522" s="212"/>
      <c r="U522" s="212"/>
      <c r="V522" s="212"/>
      <c r="W522" s="213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  <c r="AT522" s="209"/>
      <c r="AU522" s="209"/>
      <c r="AV522" s="209"/>
      <c r="AW522" s="209"/>
      <c r="AX522" s="209"/>
      <c r="AY522" s="209"/>
      <c r="AZ522" s="209"/>
      <c r="BA522" s="209"/>
      <c r="BB522" s="209"/>
      <c r="BC522" s="209"/>
      <c r="BD522" s="209"/>
      <c r="BE522" s="209"/>
      <c r="BF522" s="209"/>
      <c r="BG522" s="209"/>
      <c r="BH522" s="209"/>
      <c r="BI522" s="209"/>
      <c r="BJ522" s="209"/>
      <c r="BK522" s="209"/>
      <c r="BL522" s="209"/>
      <c r="BM522" s="209"/>
      <c r="BN522" s="209"/>
      <c r="BO522" s="209"/>
      <c r="BP522" s="209"/>
      <c r="BQ522" s="209"/>
      <c r="BR522" s="209"/>
      <c r="BS522" s="209"/>
      <c r="BT522" s="209"/>
      <c r="BU522" s="209"/>
      <c r="BV522" s="209"/>
      <c r="BW522" s="209"/>
      <c r="BX522" s="209"/>
      <c r="BY522" s="209"/>
      <c r="BZ522" s="209"/>
      <c r="CA522" s="209"/>
    </row>
    <row r="523" spans="1:79" hidden="1" x14ac:dyDescent="0.2">
      <c r="T523" s="212"/>
      <c r="U523" s="212"/>
      <c r="V523" s="212"/>
      <c r="W523" s="213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  <c r="AT523" s="209"/>
      <c r="AU523" s="209"/>
      <c r="AV523" s="209"/>
      <c r="AW523" s="209"/>
      <c r="AX523" s="209"/>
      <c r="AY523" s="209"/>
      <c r="AZ523" s="209"/>
      <c r="BA523" s="209"/>
      <c r="BB523" s="209"/>
      <c r="BC523" s="209"/>
      <c r="BD523" s="209"/>
      <c r="BE523" s="209"/>
      <c r="BF523" s="209"/>
      <c r="BG523" s="209"/>
      <c r="BH523" s="209"/>
      <c r="BI523" s="209"/>
      <c r="BJ523" s="209"/>
      <c r="BK523" s="209"/>
      <c r="BL523" s="209"/>
      <c r="BM523" s="209"/>
      <c r="BN523" s="209"/>
      <c r="BO523" s="209"/>
      <c r="BP523" s="209"/>
      <c r="BQ523" s="209"/>
      <c r="BR523" s="209"/>
      <c r="BS523" s="209"/>
      <c r="BT523" s="209"/>
      <c r="BU523" s="209"/>
      <c r="BV523" s="209"/>
      <c r="BW523" s="209"/>
      <c r="BX523" s="209"/>
      <c r="BY523" s="209"/>
      <c r="BZ523" s="209"/>
      <c r="CA523" s="209"/>
    </row>
    <row r="524" spans="1:79" hidden="1" x14ac:dyDescent="0.2">
      <c r="T524" s="212"/>
      <c r="U524" s="212"/>
      <c r="V524" s="212"/>
      <c r="W524" s="213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  <c r="AW524" s="209"/>
      <c r="AX524" s="209"/>
      <c r="AY524" s="209"/>
      <c r="AZ524" s="209"/>
      <c r="BA524" s="209"/>
      <c r="BB524" s="209"/>
      <c r="BC524" s="209"/>
      <c r="BD524" s="209"/>
      <c r="BE524" s="209"/>
      <c r="BF524" s="209"/>
      <c r="BG524" s="209"/>
      <c r="BH524" s="209"/>
      <c r="BI524" s="209"/>
      <c r="BJ524" s="209"/>
      <c r="BK524" s="209"/>
      <c r="BL524" s="209"/>
      <c r="BM524" s="209"/>
      <c r="BN524" s="209"/>
      <c r="BO524" s="209"/>
      <c r="BP524" s="209"/>
      <c r="BQ524" s="209"/>
      <c r="BR524" s="209"/>
      <c r="BS524" s="209"/>
      <c r="BT524" s="209"/>
      <c r="BU524" s="209"/>
      <c r="BV524" s="209"/>
      <c r="BW524" s="209"/>
      <c r="BX524" s="209"/>
      <c r="BY524" s="209"/>
      <c r="BZ524" s="209"/>
      <c r="CA524" s="209"/>
    </row>
    <row r="525" spans="1:79" hidden="1" x14ac:dyDescent="0.2">
      <c r="T525" s="212"/>
      <c r="U525" s="212"/>
      <c r="V525" s="212"/>
      <c r="W525" s="213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  <c r="AW525" s="209"/>
      <c r="AX525" s="209"/>
      <c r="AY525" s="209"/>
      <c r="AZ525" s="209"/>
      <c r="BA525" s="209"/>
      <c r="BB525" s="209"/>
      <c r="BC525" s="209"/>
      <c r="BD525" s="209"/>
      <c r="BE525" s="209"/>
      <c r="BF525" s="209"/>
      <c r="BG525" s="209"/>
      <c r="BH525" s="209"/>
      <c r="BI525" s="209"/>
      <c r="BJ525" s="209"/>
      <c r="BK525" s="209"/>
      <c r="BL525" s="209"/>
      <c r="BM525" s="209"/>
      <c r="BN525" s="209"/>
      <c r="BO525" s="209"/>
      <c r="BP525" s="209"/>
      <c r="BQ525" s="209"/>
      <c r="BR525" s="209"/>
      <c r="BS525" s="209"/>
      <c r="BT525" s="209"/>
      <c r="BU525" s="209"/>
      <c r="BV525" s="209"/>
      <c r="BW525" s="209"/>
      <c r="BX525" s="209"/>
      <c r="BY525" s="209"/>
      <c r="BZ525" s="209"/>
      <c r="CA525" s="209"/>
    </row>
    <row r="526" spans="1:79" hidden="1" x14ac:dyDescent="0.2">
      <c r="T526" s="212"/>
      <c r="U526" s="212"/>
      <c r="V526" s="212"/>
      <c r="W526" s="213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  <c r="AW526" s="209"/>
      <c r="AX526" s="209"/>
      <c r="AY526" s="209"/>
      <c r="AZ526" s="209"/>
      <c r="BA526" s="209"/>
      <c r="BB526" s="209"/>
      <c r="BC526" s="209"/>
      <c r="BD526" s="209"/>
      <c r="BE526" s="209"/>
      <c r="BF526" s="209"/>
      <c r="BG526" s="209"/>
      <c r="BH526" s="209"/>
      <c r="BI526" s="209"/>
      <c r="BJ526" s="209"/>
      <c r="BK526" s="209"/>
      <c r="BL526" s="209"/>
      <c r="BM526" s="209"/>
      <c r="BN526" s="209"/>
      <c r="BO526" s="209"/>
      <c r="BP526" s="209"/>
      <c r="BQ526" s="209"/>
      <c r="BR526" s="209"/>
      <c r="BS526" s="209"/>
      <c r="BT526" s="209"/>
      <c r="BU526" s="209"/>
      <c r="BV526" s="209"/>
      <c r="BW526" s="209"/>
      <c r="BX526" s="209"/>
      <c r="BY526" s="209"/>
      <c r="BZ526" s="209"/>
      <c r="CA526" s="209"/>
    </row>
    <row r="527" spans="1:79" hidden="1" x14ac:dyDescent="0.2">
      <c r="T527" s="212"/>
      <c r="U527" s="212"/>
      <c r="V527" s="212"/>
      <c r="W527" s="213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09"/>
      <c r="BN527" s="209"/>
      <c r="BO527" s="209"/>
      <c r="BP527" s="209"/>
      <c r="BQ527" s="209"/>
      <c r="BR527" s="209"/>
      <c r="BS527" s="209"/>
      <c r="BT527" s="209"/>
      <c r="BU527" s="209"/>
      <c r="BV527" s="209"/>
      <c r="BW527" s="209"/>
      <c r="BX527" s="209"/>
      <c r="BY527" s="209"/>
      <c r="BZ527" s="209"/>
      <c r="CA527" s="209"/>
    </row>
    <row r="528" spans="1:79" hidden="1" x14ac:dyDescent="0.2">
      <c r="T528" s="212"/>
      <c r="U528" s="212"/>
      <c r="V528" s="212"/>
      <c r="W528" s="213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  <c r="AW528" s="209"/>
      <c r="AX528" s="209"/>
      <c r="AY528" s="209"/>
      <c r="AZ528" s="209"/>
      <c r="BA528" s="209"/>
      <c r="BB528" s="209"/>
      <c r="BC528" s="209"/>
      <c r="BD528" s="209"/>
      <c r="BE528" s="209"/>
      <c r="BF528" s="209"/>
      <c r="BG528" s="209"/>
      <c r="BH528" s="209"/>
      <c r="BI528" s="209"/>
      <c r="BJ528" s="209"/>
      <c r="BK528" s="209"/>
      <c r="BL528" s="209"/>
      <c r="BM528" s="209"/>
      <c r="BN528" s="209"/>
      <c r="BO528" s="209"/>
      <c r="BP528" s="209"/>
      <c r="BQ528" s="209"/>
      <c r="BR528" s="209"/>
      <c r="BS528" s="209"/>
      <c r="BT528" s="209"/>
      <c r="BU528" s="209"/>
      <c r="BV528" s="209"/>
      <c r="BW528" s="209"/>
      <c r="BX528" s="209"/>
      <c r="BY528" s="209"/>
      <c r="BZ528" s="209"/>
      <c r="CA528" s="209"/>
    </row>
    <row r="529" spans="20:79" hidden="1" x14ac:dyDescent="0.2">
      <c r="T529" s="212"/>
      <c r="U529" s="212"/>
      <c r="V529" s="212"/>
      <c r="W529" s="213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  <c r="AW529" s="209"/>
      <c r="AX529" s="209"/>
      <c r="AY529" s="209"/>
      <c r="AZ529" s="209"/>
      <c r="BA529" s="209"/>
      <c r="BB529" s="209"/>
      <c r="BC529" s="209"/>
      <c r="BD529" s="209"/>
      <c r="BE529" s="209"/>
      <c r="BF529" s="209"/>
      <c r="BG529" s="209"/>
      <c r="BH529" s="209"/>
      <c r="BI529" s="209"/>
      <c r="BJ529" s="209"/>
      <c r="BK529" s="209"/>
      <c r="BL529" s="209"/>
      <c r="BM529" s="209"/>
      <c r="BN529" s="209"/>
      <c r="BO529" s="209"/>
      <c r="BP529" s="209"/>
      <c r="BQ529" s="209"/>
      <c r="BR529" s="209"/>
      <c r="BS529" s="209"/>
      <c r="BT529" s="209"/>
      <c r="BU529" s="209"/>
      <c r="BV529" s="209"/>
      <c r="BW529" s="209"/>
      <c r="BX529" s="209"/>
      <c r="BY529" s="209"/>
      <c r="BZ529" s="209"/>
      <c r="CA529" s="209"/>
    </row>
    <row r="530" spans="20:79" hidden="1" x14ac:dyDescent="0.2">
      <c r="T530" s="212"/>
      <c r="U530" s="212"/>
      <c r="V530" s="212"/>
      <c r="W530" s="213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  <c r="AW530" s="209"/>
      <c r="AX530" s="209"/>
      <c r="AY530" s="209"/>
      <c r="AZ530" s="209"/>
      <c r="BA530" s="209"/>
      <c r="BB530" s="209"/>
      <c r="BC530" s="209"/>
      <c r="BD530" s="209"/>
      <c r="BE530" s="209"/>
      <c r="BF530" s="209"/>
      <c r="BG530" s="209"/>
      <c r="BH530" s="209"/>
      <c r="BI530" s="209"/>
      <c r="BJ530" s="209"/>
      <c r="BK530" s="209"/>
      <c r="BL530" s="209"/>
      <c r="BM530" s="209"/>
      <c r="BN530" s="209"/>
      <c r="BO530" s="209"/>
      <c r="BP530" s="209"/>
      <c r="BQ530" s="209"/>
      <c r="BR530" s="209"/>
      <c r="BS530" s="209"/>
      <c r="BT530" s="209"/>
      <c r="BU530" s="209"/>
      <c r="BV530" s="209"/>
      <c r="BW530" s="209"/>
      <c r="BX530" s="209"/>
      <c r="BY530" s="209"/>
      <c r="BZ530" s="209"/>
      <c r="CA530" s="209"/>
    </row>
    <row r="531" spans="20:79" hidden="1" x14ac:dyDescent="0.2">
      <c r="T531" s="212"/>
      <c r="U531" s="212"/>
      <c r="V531" s="212"/>
      <c r="W531" s="213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  <c r="AT531" s="209"/>
      <c r="AU531" s="209"/>
      <c r="AV531" s="209"/>
      <c r="AW531" s="209"/>
      <c r="AX531" s="209"/>
      <c r="AY531" s="209"/>
      <c r="AZ531" s="209"/>
      <c r="BA531" s="209"/>
      <c r="BB531" s="209"/>
      <c r="BC531" s="209"/>
      <c r="BD531" s="209"/>
      <c r="BE531" s="209"/>
      <c r="BF531" s="209"/>
      <c r="BG531" s="209"/>
      <c r="BH531" s="209"/>
      <c r="BI531" s="209"/>
      <c r="BJ531" s="209"/>
      <c r="BK531" s="209"/>
      <c r="BL531" s="209"/>
      <c r="BM531" s="209"/>
      <c r="BN531" s="209"/>
      <c r="BO531" s="209"/>
      <c r="BP531" s="209"/>
      <c r="BQ531" s="209"/>
      <c r="BR531" s="209"/>
      <c r="BS531" s="209"/>
      <c r="BT531" s="209"/>
      <c r="BU531" s="209"/>
      <c r="BV531" s="209"/>
      <c r="BW531" s="209"/>
      <c r="BX531" s="209"/>
      <c r="BY531" s="209"/>
      <c r="BZ531" s="209"/>
      <c r="CA531" s="209"/>
    </row>
    <row r="532" spans="20:79" hidden="1" x14ac:dyDescent="0.2">
      <c r="T532" s="212"/>
      <c r="U532" s="212"/>
      <c r="V532" s="212"/>
      <c r="W532" s="213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  <c r="AT532" s="209"/>
      <c r="AU532" s="209"/>
      <c r="AV532" s="209"/>
      <c r="AW532" s="209"/>
      <c r="AX532" s="209"/>
      <c r="AY532" s="209"/>
      <c r="AZ532" s="209"/>
      <c r="BA532" s="209"/>
      <c r="BB532" s="209"/>
      <c r="BC532" s="209"/>
      <c r="BD532" s="209"/>
      <c r="BE532" s="209"/>
      <c r="BF532" s="209"/>
      <c r="BG532" s="209"/>
      <c r="BH532" s="209"/>
      <c r="BI532" s="209"/>
      <c r="BJ532" s="209"/>
      <c r="BK532" s="209"/>
      <c r="BL532" s="209"/>
      <c r="BM532" s="209"/>
      <c r="BN532" s="209"/>
      <c r="BO532" s="209"/>
      <c r="BP532" s="209"/>
      <c r="BQ532" s="209"/>
      <c r="BR532" s="209"/>
      <c r="BS532" s="209"/>
      <c r="BT532" s="209"/>
      <c r="BU532" s="209"/>
      <c r="BV532" s="209"/>
      <c r="BW532" s="209"/>
      <c r="BX532" s="209"/>
      <c r="BY532" s="209"/>
      <c r="BZ532" s="209"/>
      <c r="CA532" s="209"/>
    </row>
    <row r="533" spans="20:79" hidden="1" x14ac:dyDescent="0.2">
      <c r="T533" s="212"/>
      <c r="U533" s="212"/>
      <c r="V533" s="212"/>
      <c r="W533" s="213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  <c r="AT533" s="209"/>
      <c r="AU533" s="209"/>
      <c r="AV533" s="209"/>
      <c r="AW533" s="209"/>
      <c r="AX533" s="209"/>
      <c r="AY533" s="209"/>
      <c r="AZ533" s="209"/>
      <c r="BA533" s="209"/>
      <c r="BB533" s="209"/>
      <c r="BC533" s="209"/>
      <c r="BD533" s="209"/>
      <c r="BE533" s="209"/>
      <c r="BF533" s="209"/>
      <c r="BG533" s="209"/>
      <c r="BH533" s="209"/>
      <c r="BI533" s="209"/>
      <c r="BJ533" s="209"/>
      <c r="BK533" s="209"/>
      <c r="BL533" s="209"/>
      <c r="BM533" s="209"/>
      <c r="BN533" s="209"/>
      <c r="BO533" s="209"/>
      <c r="BP533" s="209"/>
      <c r="BQ533" s="209"/>
      <c r="BR533" s="209"/>
      <c r="BS533" s="209"/>
      <c r="BT533" s="209"/>
      <c r="BU533" s="209"/>
      <c r="BV533" s="209"/>
      <c r="BW533" s="209"/>
      <c r="BX533" s="209"/>
      <c r="BY533" s="209"/>
      <c r="BZ533" s="209"/>
      <c r="CA533" s="209"/>
    </row>
    <row r="534" spans="20:79" hidden="1" x14ac:dyDescent="0.2">
      <c r="T534" s="212"/>
      <c r="U534" s="212"/>
      <c r="V534" s="212"/>
      <c r="W534" s="213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  <c r="AT534" s="209"/>
      <c r="AU534" s="209"/>
      <c r="AV534" s="209"/>
      <c r="AW534" s="209"/>
      <c r="AX534" s="209"/>
      <c r="AY534" s="209"/>
      <c r="AZ534" s="209"/>
      <c r="BA534" s="209"/>
      <c r="BB534" s="209"/>
      <c r="BC534" s="209"/>
      <c r="BD534" s="209"/>
      <c r="BE534" s="209"/>
      <c r="BF534" s="209"/>
      <c r="BG534" s="209"/>
      <c r="BH534" s="209"/>
      <c r="BI534" s="209"/>
      <c r="BJ534" s="209"/>
      <c r="BK534" s="209"/>
      <c r="BL534" s="209"/>
      <c r="BM534" s="209"/>
      <c r="BN534" s="209"/>
      <c r="BO534" s="209"/>
      <c r="BP534" s="209"/>
      <c r="BQ534" s="209"/>
      <c r="BR534" s="209"/>
      <c r="BS534" s="209"/>
      <c r="BT534" s="209"/>
      <c r="BU534" s="209"/>
      <c r="BV534" s="209"/>
      <c r="BW534" s="209"/>
      <c r="BX534" s="209"/>
      <c r="BY534" s="209"/>
      <c r="BZ534" s="209"/>
      <c r="CA534" s="209"/>
    </row>
    <row r="535" spans="20:79" hidden="1" x14ac:dyDescent="0.2">
      <c r="T535" s="212"/>
      <c r="U535" s="212"/>
      <c r="V535" s="212"/>
      <c r="W535" s="213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  <c r="AT535" s="209"/>
      <c r="AU535" s="209"/>
      <c r="AV535" s="209"/>
      <c r="AW535" s="209"/>
      <c r="AX535" s="209"/>
      <c r="AY535" s="209"/>
      <c r="AZ535" s="209"/>
      <c r="BA535" s="209"/>
      <c r="BB535" s="209"/>
      <c r="BC535" s="209"/>
      <c r="BD535" s="209"/>
      <c r="BE535" s="209"/>
      <c r="BF535" s="209"/>
      <c r="BG535" s="209"/>
      <c r="BH535" s="209"/>
      <c r="BI535" s="209"/>
      <c r="BJ535" s="209"/>
      <c r="BK535" s="209"/>
      <c r="BL535" s="209"/>
      <c r="BM535" s="209"/>
      <c r="BN535" s="209"/>
      <c r="BO535" s="209"/>
      <c r="BP535" s="209"/>
      <c r="BQ535" s="209"/>
      <c r="BR535" s="209"/>
      <c r="BS535" s="209"/>
      <c r="BT535" s="209"/>
      <c r="BU535" s="209"/>
      <c r="BV535" s="209"/>
      <c r="BW535" s="209"/>
      <c r="BX535" s="209"/>
      <c r="BY535" s="209"/>
      <c r="BZ535" s="209"/>
      <c r="CA535" s="209"/>
    </row>
    <row r="536" spans="20:79" hidden="1" x14ac:dyDescent="0.2">
      <c r="T536" s="212"/>
      <c r="U536" s="212"/>
      <c r="V536" s="212"/>
      <c r="W536" s="213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  <c r="AT536" s="209"/>
      <c r="AU536" s="209"/>
      <c r="AV536" s="209"/>
      <c r="AW536" s="209"/>
      <c r="AX536" s="209"/>
      <c r="AY536" s="209"/>
      <c r="AZ536" s="209"/>
      <c r="BA536" s="209"/>
      <c r="BB536" s="209"/>
      <c r="BC536" s="209"/>
      <c r="BD536" s="209"/>
      <c r="BE536" s="209"/>
      <c r="BF536" s="209"/>
      <c r="BG536" s="209"/>
      <c r="BH536" s="209"/>
      <c r="BI536" s="209"/>
      <c r="BJ536" s="209"/>
      <c r="BK536" s="209"/>
      <c r="BL536" s="209"/>
      <c r="BM536" s="209"/>
      <c r="BN536" s="209"/>
      <c r="BO536" s="209"/>
      <c r="BP536" s="209"/>
      <c r="BQ536" s="209"/>
      <c r="BR536" s="209"/>
      <c r="BS536" s="209"/>
      <c r="BT536" s="209"/>
      <c r="BU536" s="209"/>
      <c r="BV536" s="209"/>
      <c r="BW536" s="209"/>
      <c r="BX536" s="209"/>
      <c r="BY536" s="209"/>
      <c r="BZ536" s="209"/>
      <c r="CA536" s="209"/>
    </row>
    <row r="537" spans="20:79" hidden="1" x14ac:dyDescent="0.2">
      <c r="T537" s="212"/>
      <c r="U537" s="212"/>
      <c r="V537" s="212"/>
      <c r="W537" s="213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  <c r="AT537" s="209"/>
      <c r="AU537" s="209"/>
      <c r="AV537" s="209"/>
      <c r="AW537" s="209"/>
      <c r="AX537" s="209"/>
      <c r="AY537" s="209"/>
      <c r="AZ537" s="209"/>
      <c r="BA537" s="209"/>
      <c r="BB537" s="209"/>
      <c r="BC537" s="209"/>
      <c r="BD537" s="209"/>
      <c r="BE537" s="209"/>
      <c r="BF537" s="209"/>
      <c r="BG537" s="209"/>
      <c r="BH537" s="209"/>
      <c r="BI537" s="209"/>
      <c r="BJ537" s="209"/>
      <c r="BK537" s="209"/>
      <c r="BL537" s="209"/>
      <c r="BM537" s="209"/>
      <c r="BN537" s="209"/>
      <c r="BO537" s="209"/>
      <c r="BP537" s="209"/>
      <c r="BQ537" s="209"/>
      <c r="BR537" s="209"/>
      <c r="BS537" s="209"/>
      <c r="BT537" s="209"/>
      <c r="BU537" s="209"/>
      <c r="BV537" s="209"/>
      <c r="BW537" s="209"/>
      <c r="BX537" s="209"/>
      <c r="BY537" s="209"/>
      <c r="BZ537" s="209"/>
      <c r="CA537" s="209"/>
    </row>
    <row r="538" spans="20:79" hidden="1" x14ac:dyDescent="0.2">
      <c r="T538" s="212"/>
      <c r="U538" s="212"/>
      <c r="V538" s="212"/>
      <c r="W538" s="213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  <c r="AW538" s="209"/>
      <c r="AX538" s="209"/>
      <c r="AY538" s="209"/>
      <c r="AZ538" s="209"/>
      <c r="BA538" s="209"/>
      <c r="BB538" s="209"/>
      <c r="BC538" s="209"/>
      <c r="BD538" s="209"/>
      <c r="BE538" s="209"/>
      <c r="BF538" s="209"/>
      <c r="BG538" s="209"/>
      <c r="BH538" s="209"/>
      <c r="BI538" s="209"/>
      <c r="BJ538" s="209"/>
      <c r="BK538" s="209"/>
      <c r="BL538" s="209"/>
      <c r="BM538" s="209"/>
      <c r="BN538" s="209"/>
      <c r="BO538" s="209"/>
      <c r="BP538" s="209"/>
      <c r="BQ538" s="209"/>
      <c r="BR538" s="209"/>
      <c r="BS538" s="209"/>
      <c r="BT538" s="209"/>
      <c r="BU538" s="209"/>
      <c r="BV538" s="209"/>
      <c r="BW538" s="209"/>
      <c r="BX538" s="209"/>
      <c r="BY538" s="209"/>
      <c r="BZ538" s="209"/>
      <c r="CA538" s="209"/>
    </row>
    <row r="539" spans="20:79" hidden="1" x14ac:dyDescent="0.2">
      <c r="T539" s="212"/>
      <c r="U539" s="212"/>
      <c r="V539" s="212"/>
      <c r="W539" s="213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  <c r="AT539" s="209"/>
      <c r="AU539" s="209"/>
      <c r="AV539" s="209"/>
      <c r="AW539" s="209"/>
      <c r="AX539" s="209"/>
      <c r="AY539" s="209"/>
      <c r="AZ539" s="209"/>
      <c r="BA539" s="209"/>
      <c r="BB539" s="209"/>
      <c r="BC539" s="209"/>
      <c r="BD539" s="209"/>
      <c r="BE539" s="209"/>
      <c r="BF539" s="209"/>
      <c r="BG539" s="209"/>
      <c r="BH539" s="209"/>
      <c r="BI539" s="209"/>
      <c r="BJ539" s="209"/>
      <c r="BK539" s="209"/>
      <c r="BL539" s="209"/>
      <c r="BM539" s="209"/>
      <c r="BN539" s="209"/>
      <c r="BO539" s="209"/>
      <c r="BP539" s="209"/>
      <c r="BQ539" s="209"/>
      <c r="BR539" s="209"/>
      <c r="BS539" s="209"/>
      <c r="BT539" s="209"/>
      <c r="BU539" s="209"/>
      <c r="BV539" s="209"/>
      <c r="BW539" s="209"/>
      <c r="BX539" s="209"/>
      <c r="BY539" s="209"/>
      <c r="BZ539" s="209"/>
      <c r="CA539" s="209"/>
    </row>
    <row r="540" spans="20:79" hidden="1" x14ac:dyDescent="0.2">
      <c r="T540" s="212"/>
      <c r="U540" s="212"/>
      <c r="V540" s="212"/>
      <c r="W540" s="213"/>
      <c r="X540" s="209"/>
      <c r="Y540" s="209"/>
      <c r="Z540" s="209"/>
      <c r="AA540" s="209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9"/>
      <c r="AN540" s="209"/>
      <c r="AO540" s="209"/>
      <c r="AP540" s="209"/>
      <c r="AQ540" s="209"/>
      <c r="AR540" s="209"/>
      <c r="AS540" s="209"/>
      <c r="AT540" s="209"/>
      <c r="AU540" s="209"/>
      <c r="AV540" s="209"/>
      <c r="AW540" s="209"/>
      <c r="AX540" s="209"/>
      <c r="AY540" s="209"/>
      <c r="AZ540" s="209"/>
      <c r="BA540" s="209"/>
      <c r="BB540" s="209"/>
      <c r="BC540" s="209"/>
      <c r="BD540" s="209"/>
      <c r="BE540" s="209"/>
      <c r="BF540" s="209"/>
      <c r="BG540" s="209"/>
      <c r="BH540" s="209"/>
      <c r="BI540" s="209"/>
      <c r="BJ540" s="209"/>
      <c r="BK540" s="209"/>
      <c r="BL540" s="209"/>
      <c r="BM540" s="209"/>
      <c r="BN540" s="209"/>
      <c r="BO540" s="209"/>
      <c r="BP540" s="209"/>
      <c r="BQ540" s="209"/>
      <c r="BR540" s="209"/>
      <c r="BS540" s="209"/>
      <c r="BT540" s="209"/>
      <c r="BU540" s="209"/>
      <c r="BV540" s="209"/>
      <c r="BW540" s="209"/>
      <c r="BX540" s="209"/>
      <c r="BY540" s="209"/>
      <c r="BZ540" s="209"/>
      <c r="CA540" s="209"/>
    </row>
    <row r="541" spans="20:79" hidden="1" x14ac:dyDescent="0.2">
      <c r="T541" s="212"/>
      <c r="U541" s="212"/>
      <c r="V541" s="212"/>
      <c r="W541" s="213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  <c r="AT541" s="209"/>
      <c r="AU541" s="209"/>
      <c r="AV541" s="209"/>
      <c r="AW541" s="209"/>
      <c r="AX541" s="209"/>
      <c r="AY541" s="209"/>
      <c r="AZ541" s="209"/>
      <c r="BA541" s="209"/>
      <c r="BB541" s="209"/>
      <c r="BC541" s="209"/>
      <c r="BD541" s="209"/>
      <c r="BE541" s="209"/>
      <c r="BF541" s="209"/>
      <c r="BG541" s="209"/>
      <c r="BH541" s="209"/>
      <c r="BI541" s="209"/>
      <c r="BJ541" s="209"/>
      <c r="BK541" s="209"/>
      <c r="BL541" s="209"/>
      <c r="BM541" s="209"/>
      <c r="BN541" s="209"/>
      <c r="BO541" s="209"/>
      <c r="BP541" s="209"/>
      <c r="BQ541" s="209"/>
      <c r="BR541" s="209"/>
      <c r="BS541" s="209"/>
      <c r="BT541" s="209"/>
      <c r="BU541" s="209"/>
      <c r="BV541" s="209"/>
      <c r="BW541" s="209"/>
      <c r="BX541" s="209"/>
      <c r="BY541" s="209"/>
      <c r="BZ541" s="209"/>
      <c r="CA541" s="209"/>
    </row>
    <row r="542" spans="20:79" hidden="1" x14ac:dyDescent="0.2">
      <c r="T542" s="212"/>
      <c r="U542" s="212"/>
      <c r="V542" s="212"/>
      <c r="W542" s="213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  <c r="AT542" s="209"/>
      <c r="AU542" s="209"/>
      <c r="AV542" s="209"/>
      <c r="AW542" s="209"/>
      <c r="AX542" s="209"/>
      <c r="AY542" s="209"/>
      <c r="AZ542" s="209"/>
      <c r="BA542" s="209"/>
      <c r="BB542" s="209"/>
      <c r="BC542" s="209"/>
      <c r="BD542" s="209"/>
      <c r="BE542" s="209"/>
      <c r="BF542" s="209"/>
      <c r="BG542" s="209"/>
      <c r="BH542" s="209"/>
      <c r="BI542" s="209"/>
      <c r="BJ542" s="209"/>
      <c r="BK542" s="209"/>
      <c r="BL542" s="209"/>
      <c r="BM542" s="209"/>
      <c r="BN542" s="209"/>
      <c r="BO542" s="209"/>
      <c r="BP542" s="209"/>
      <c r="BQ542" s="209"/>
      <c r="BR542" s="209"/>
      <c r="BS542" s="209"/>
      <c r="BT542" s="209"/>
      <c r="BU542" s="209"/>
      <c r="BV542" s="209"/>
      <c r="BW542" s="209"/>
      <c r="BX542" s="209"/>
      <c r="BY542" s="209"/>
      <c r="BZ542" s="209"/>
      <c r="CA542" s="209"/>
    </row>
    <row r="543" spans="20:79" hidden="1" x14ac:dyDescent="0.2">
      <c r="T543" s="212"/>
      <c r="U543" s="212"/>
      <c r="V543" s="212"/>
      <c r="W543" s="213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  <c r="AT543" s="209"/>
      <c r="AU543" s="209"/>
      <c r="AV543" s="209"/>
      <c r="AW543" s="209"/>
      <c r="AX543" s="209"/>
      <c r="AY543" s="209"/>
      <c r="AZ543" s="209"/>
      <c r="BA543" s="209"/>
      <c r="BB543" s="209"/>
      <c r="BC543" s="209"/>
      <c r="BD543" s="209"/>
      <c r="BE543" s="209"/>
      <c r="BF543" s="209"/>
      <c r="BG543" s="209"/>
      <c r="BH543" s="209"/>
      <c r="BI543" s="209"/>
      <c r="BJ543" s="209"/>
      <c r="BK543" s="209"/>
      <c r="BL543" s="209"/>
      <c r="BM543" s="209"/>
      <c r="BN543" s="209"/>
      <c r="BO543" s="209"/>
      <c r="BP543" s="209"/>
      <c r="BQ543" s="209"/>
      <c r="BR543" s="209"/>
      <c r="BS543" s="209"/>
      <c r="BT543" s="209"/>
      <c r="BU543" s="209"/>
      <c r="BV543" s="209"/>
      <c r="BW543" s="209"/>
      <c r="BX543" s="209"/>
      <c r="BY543" s="209"/>
      <c r="BZ543" s="209"/>
      <c r="CA543" s="209"/>
    </row>
    <row r="544" spans="20:79" hidden="1" x14ac:dyDescent="0.2">
      <c r="T544" s="212"/>
      <c r="U544" s="212"/>
      <c r="V544" s="212"/>
      <c r="W544" s="213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  <c r="AW544" s="209"/>
      <c r="AX544" s="209"/>
      <c r="AY544" s="209"/>
      <c r="AZ544" s="209"/>
      <c r="BA544" s="209"/>
      <c r="BB544" s="209"/>
      <c r="BC544" s="209"/>
      <c r="BD544" s="209"/>
      <c r="BE544" s="209"/>
      <c r="BF544" s="209"/>
      <c r="BG544" s="209"/>
      <c r="BH544" s="209"/>
      <c r="BI544" s="209"/>
      <c r="BJ544" s="209"/>
      <c r="BK544" s="209"/>
      <c r="BL544" s="209"/>
      <c r="BM544" s="209"/>
      <c r="BN544" s="209"/>
      <c r="BO544" s="209"/>
      <c r="BP544" s="209"/>
      <c r="BQ544" s="209"/>
      <c r="BR544" s="209"/>
      <c r="BS544" s="209"/>
      <c r="BT544" s="209"/>
      <c r="BU544" s="209"/>
      <c r="BV544" s="209"/>
      <c r="BW544" s="209"/>
      <c r="BX544" s="209"/>
      <c r="BY544" s="209"/>
      <c r="BZ544" s="209"/>
      <c r="CA544" s="209"/>
    </row>
    <row r="545" spans="20:79" ht="3.75" hidden="1" customHeight="1" x14ac:dyDescent="0.2">
      <c r="T545" s="212"/>
      <c r="U545" s="212"/>
      <c r="V545" s="212"/>
      <c r="W545" s="213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  <c r="AW545" s="209"/>
      <c r="AX545" s="209"/>
      <c r="AY545" s="209"/>
      <c r="AZ545" s="209"/>
      <c r="BA545" s="209"/>
      <c r="BB545" s="209"/>
      <c r="BC545" s="209"/>
      <c r="BD545" s="209"/>
      <c r="BE545" s="209"/>
      <c r="BF545" s="209"/>
      <c r="BG545" s="209"/>
      <c r="BH545" s="209"/>
      <c r="BI545" s="209"/>
      <c r="BJ545" s="209"/>
      <c r="BK545" s="209"/>
      <c r="BL545" s="209"/>
      <c r="BM545" s="209"/>
      <c r="BN545" s="209"/>
      <c r="BO545" s="209"/>
      <c r="BP545" s="209"/>
      <c r="BQ545" s="209"/>
      <c r="BR545" s="209"/>
      <c r="BS545" s="209"/>
      <c r="BT545" s="209"/>
      <c r="BU545" s="209"/>
      <c r="BV545" s="209"/>
      <c r="BW545" s="209"/>
      <c r="BX545" s="209"/>
      <c r="BY545" s="209"/>
      <c r="BZ545" s="209"/>
      <c r="CA545" s="209"/>
    </row>
    <row r="546" spans="20:79" hidden="1" x14ac:dyDescent="0.2">
      <c r="T546" s="212"/>
      <c r="U546" s="212"/>
      <c r="V546" s="212"/>
      <c r="W546" s="213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  <c r="AT546" s="209"/>
      <c r="AU546" s="209"/>
      <c r="AV546" s="209"/>
      <c r="AW546" s="209"/>
      <c r="AX546" s="209"/>
      <c r="AY546" s="209"/>
      <c r="AZ546" s="209"/>
      <c r="BA546" s="209"/>
      <c r="BB546" s="209"/>
      <c r="BC546" s="209"/>
      <c r="BD546" s="209"/>
      <c r="BE546" s="209"/>
      <c r="BF546" s="209"/>
      <c r="BG546" s="209"/>
      <c r="BH546" s="209"/>
      <c r="BI546" s="209"/>
      <c r="BJ546" s="209"/>
      <c r="BK546" s="209"/>
      <c r="BL546" s="209"/>
      <c r="BM546" s="209"/>
      <c r="BN546" s="209"/>
      <c r="BO546" s="209"/>
      <c r="BP546" s="209"/>
      <c r="BQ546" s="209"/>
      <c r="BR546" s="209"/>
      <c r="BS546" s="209"/>
      <c r="BT546" s="209"/>
      <c r="BU546" s="209"/>
      <c r="BV546" s="209"/>
      <c r="BW546" s="209"/>
      <c r="BX546" s="209"/>
      <c r="BY546" s="209"/>
      <c r="BZ546" s="209"/>
      <c r="CA546" s="209"/>
    </row>
    <row r="547" spans="20:79" hidden="1" x14ac:dyDescent="0.2">
      <c r="T547" s="212"/>
      <c r="U547" s="212"/>
      <c r="V547" s="212"/>
      <c r="W547" s="213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  <c r="AT547" s="209"/>
      <c r="AU547" s="209"/>
      <c r="AV547" s="209"/>
      <c r="AW547" s="209"/>
      <c r="AX547" s="209"/>
      <c r="AY547" s="209"/>
      <c r="AZ547" s="209"/>
      <c r="BA547" s="209"/>
      <c r="BB547" s="209"/>
      <c r="BC547" s="209"/>
      <c r="BD547" s="209"/>
      <c r="BE547" s="209"/>
      <c r="BF547" s="209"/>
      <c r="BG547" s="209"/>
      <c r="BH547" s="209"/>
      <c r="BI547" s="209"/>
      <c r="BJ547" s="209"/>
      <c r="BK547" s="209"/>
      <c r="BL547" s="209"/>
      <c r="BM547" s="209"/>
      <c r="BN547" s="209"/>
      <c r="BO547" s="209"/>
      <c r="BP547" s="209"/>
      <c r="BQ547" s="209"/>
      <c r="BR547" s="209"/>
      <c r="BS547" s="209"/>
      <c r="BT547" s="209"/>
      <c r="BU547" s="209"/>
      <c r="BV547" s="209"/>
      <c r="BW547" s="209"/>
      <c r="BX547" s="209"/>
      <c r="BY547" s="209"/>
      <c r="BZ547" s="209"/>
      <c r="CA547" s="209"/>
    </row>
    <row r="548" spans="20:79" hidden="1" x14ac:dyDescent="0.2">
      <c r="T548" s="212"/>
      <c r="U548" s="212"/>
      <c r="V548" s="212"/>
      <c r="W548" s="213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  <c r="AW548" s="209"/>
      <c r="AX548" s="209"/>
      <c r="AY548" s="209"/>
      <c r="AZ548" s="209"/>
      <c r="BA548" s="209"/>
      <c r="BB548" s="209"/>
      <c r="BC548" s="209"/>
      <c r="BD548" s="209"/>
      <c r="BE548" s="209"/>
      <c r="BF548" s="209"/>
      <c r="BG548" s="209"/>
      <c r="BH548" s="209"/>
      <c r="BI548" s="209"/>
      <c r="BJ548" s="209"/>
      <c r="BK548" s="209"/>
      <c r="BL548" s="209"/>
      <c r="BM548" s="209"/>
      <c r="BN548" s="209"/>
      <c r="BO548" s="209"/>
      <c r="BP548" s="209"/>
      <c r="BQ548" s="209"/>
      <c r="BR548" s="209"/>
      <c r="BS548" s="209"/>
      <c r="BT548" s="209"/>
      <c r="BU548" s="209"/>
      <c r="BV548" s="209"/>
      <c r="BW548" s="209"/>
      <c r="BX548" s="209"/>
      <c r="BY548" s="209"/>
      <c r="BZ548" s="209"/>
      <c r="CA548" s="209"/>
    </row>
    <row r="549" spans="20:79" hidden="1" x14ac:dyDescent="0.2">
      <c r="T549" s="212"/>
      <c r="U549" s="212"/>
      <c r="V549" s="212"/>
      <c r="W549" s="213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  <c r="AT549" s="209"/>
      <c r="AU549" s="209"/>
      <c r="AV549" s="209"/>
      <c r="AW549" s="209"/>
      <c r="AX549" s="209"/>
      <c r="AY549" s="209"/>
      <c r="AZ549" s="209"/>
      <c r="BA549" s="209"/>
      <c r="BB549" s="209"/>
      <c r="BC549" s="209"/>
      <c r="BD549" s="209"/>
      <c r="BE549" s="209"/>
      <c r="BF549" s="209"/>
      <c r="BG549" s="209"/>
      <c r="BH549" s="209"/>
      <c r="BI549" s="209"/>
      <c r="BJ549" s="209"/>
      <c r="BK549" s="209"/>
      <c r="BL549" s="209"/>
      <c r="BM549" s="209"/>
      <c r="BN549" s="209"/>
      <c r="BO549" s="209"/>
      <c r="BP549" s="209"/>
      <c r="BQ549" s="209"/>
      <c r="BR549" s="209"/>
      <c r="BS549" s="209"/>
      <c r="BT549" s="209"/>
      <c r="BU549" s="209"/>
      <c r="BV549" s="209"/>
      <c r="BW549" s="209"/>
      <c r="BX549" s="209"/>
      <c r="BY549" s="209"/>
      <c r="BZ549" s="209"/>
      <c r="CA549" s="209"/>
    </row>
    <row r="550" spans="20:79" hidden="1" x14ac:dyDescent="0.2">
      <c r="T550" s="212"/>
      <c r="U550" s="212"/>
      <c r="V550" s="212"/>
      <c r="W550" s="213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  <c r="AT550" s="209"/>
      <c r="AU550" s="209"/>
      <c r="AV550" s="209"/>
      <c r="AW550" s="209"/>
      <c r="AX550" s="209"/>
      <c r="AY550" s="209"/>
      <c r="AZ550" s="209"/>
      <c r="BA550" s="209"/>
      <c r="BB550" s="209"/>
      <c r="BC550" s="209"/>
      <c r="BD550" s="209"/>
      <c r="BE550" s="209"/>
      <c r="BF550" s="209"/>
      <c r="BG550" s="209"/>
      <c r="BH550" s="209"/>
      <c r="BI550" s="209"/>
      <c r="BJ550" s="209"/>
      <c r="BK550" s="209"/>
      <c r="BL550" s="209"/>
      <c r="BM550" s="209"/>
      <c r="BN550" s="209"/>
      <c r="BO550" s="209"/>
      <c r="BP550" s="209"/>
      <c r="BQ550" s="209"/>
      <c r="BR550" s="209"/>
      <c r="BS550" s="209"/>
      <c r="BT550" s="209"/>
      <c r="BU550" s="209"/>
      <c r="BV550" s="209"/>
      <c r="BW550" s="209"/>
      <c r="BX550" s="209"/>
      <c r="BY550" s="209"/>
      <c r="BZ550" s="209"/>
      <c r="CA550" s="209"/>
    </row>
    <row r="551" spans="20:79" hidden="1" x14ac:dyDescent="0.2">
      <c r="T551" s="212"/>
      <c r="U551" s="212"/>
      <c r="V551" s="212"/>
      <c r="W551" s="213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  <c r="AT551" s="209"/>
      <c r="AU551" s="209"/>
      <c r="AV551" s="209"/>
      <c r="AW551" s="209"/>
      <c r="AX551" s="209"/>
      <c r="AY551" s="209"/>
      <c r="AZ551" s="209"/>
      <c r="BA551" s="209"/>
      <c r="BB551" s="209"/>
      <c r="BC551" s="209"/>
      <c r="BD551" s="209"/>
      <c r="BE551" s="209"/>
      <c r="BF551" s="209"/>
      <c r="BG551" s="209"/>
      <c r="BH551" s="209"/>
      <c r="BI551" s="209"/>
      <c r="BJ551" s="209"/>
      <c r="BK551" s="209"/>
      <c r="BL551" s="209"/>
      <c r="BM551" s="209"/>
      <c r="BN551" s="209"/>
      <c r="BO551" s="209"/>
      <c r="BP551" s="209"/>
      <c r="BQ551" s="209"/>
      <c r="BR551" s="209"/>
      <c r="BS551" s="209"/>
      <c r="BT551" s="209"/>
      <c r="BU551" s="209"/>
      <c r="BV551" s="209"/>
      <c r="BW551" s="209"/>
      <c r="BX551" s="209"/>
      <c r="BY551" s="209"/>
      <c r="BZ551" s="209"/>
      <c r="CA551" s="209"/>
    </row>
    <row r="552" spans="20:79" hidden="1" x14ac:dyDescent="0.2">
      <c r="T552" s="212"/>
      <c r="U552" s="212"/>
      <c r="V552" s="212"/>
      <c r="W552" s="213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  <c r="AT552" s="209"/>
      <c r="AU552" s="209"/>
      <c r="AV552" s="209"/>
      <c r="AW552" s="209"/>
      <c r="AX552" s="209"/>
      <c r="AY552" s="209"/>
      <c r="AZ552" s="209"/>
      <c r="BA552" s="209"/>
      <c r="BB552" s="209"/>
      <c r="BC552" s="209"/>
      <c r="BD552" s="209"/>
      <c r="BE552" s="209"/>
      <c r="BF552" s="209"/>
      <c r="BG552" s="209"/>
      <c r="BH552" s="209"/>
      <c r="BI552" s="209"/>
      <c r="BJ552" s="209"/>
      <c r="BK552" s="209"/>
      <c r="BL552" s="209"/>
      <c r="BM552" s="209"/>
      <c r="BN552" s="209"/>
      <c r="BO552" s="209"/>
      <c r="BP552" s="209"/>
      <c r="BQ552" s="209"/>
      <c r="BR552" s="209"/>
      <c r="BS552" s="209"/>
      <c r="BT552" s="209"/>
      <c r="BU552" s="209"/>
      <c r="BV552" s="209"/>
      <c r="BW552" s="209"/>
      <c r="BX552" s="209"/>
      <c r="BY552" s="209"/>
      <c r="BZ552" s="209"/>
      <c r="CA552" s="209"/>
    </row>
    <row r="553" spans="20:79" hidden="1" x14ac:dyDescent="0.2">
      <c r="T553" s="212"/>
      <c r="U553" s="212"/>
      <c r="V553" s="212"/>
      <c r="W553" s="213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  <c r="AT553" s="209"/>
      <c r="AU553" s="209"/>
      <c r="AV553" s="209"/>
      <c r="AW553" s="209"/>
      <c r="AX553" s="209"/>
      <c r="AY553" s="209"/>
      <c r="AZ553" s="209"/>
      <c r="BA553" s="209"/>
      <c r="BB553" s="209"/>
      <c r="BC553" s="209"/>
      <c r="BD553" s="209"/>
      <c r="BE553" s="209"/>
      <c r="BF553" s="209"/>
      <c r="BG553" s="209"/>
      <c r="BH553" s="209"/>
      <c r="BI553" s="209"/>
      <c r="BJ553" s="209"/>
      <c r="BK553" s="209"/>
      <c r="BL553" s="209"/>
      <c r="BM553" s="209"/>
      <c r="BN553" s="209"/>
      <c r="BO553" s="209"/>
      <c r="BP553" s="209"/>
      <c r="BQ553" s="209"/>
      <c r="BR553" s="209"/>
      <c r="BS553" s="209"/>
      <c r="BT553" s="209"/>
      <c r="BU553" s="209"/>
      <c r="BV553" s="209"/>
      <c r="BW553" s="209"/>
      <c r="BX553" s="209"/>
      <c r="BY553" s="209"/>
      <c r="BZ553" s="209"/>
      <c r="CA553" s="209"/>
    </row>
    <row r="554" spans="20:79" hidden="1" x14ac:dyDescent="0.2">
      <c r="T554" s="212"/>
      <c r="U554" s="212"/>
      <c r="V554" s="212"/>
      <c r="W554" s="213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  <c r="AT554" s="209"/>
      <c r="AU554" s="209"/>
      <c r="AV554" s="209"/>
      <c r="AW554" s="209"/>
      <c r="AX554" s="209"/>
      <c r="AY554" s="209"/>
      <c r="AZ554" s="209"/>
      <c r="BA554" s="209"/>
      <c r="BB554" s="209"/>
      <c r="BC554" s="209"/>
      <c r="BD554" s="209"/>
      <c r="BE554" s="209"/>
      <c r="BF554" s="209"/>
      <c r="BG554" s="209"/>
      <c r="BH554" s="209"/>
      <c r="BI554" s="209"/>
      <c r="BJ554" s="209"/>
      <c r="BK554" s="209"/>
      <c r="BL554" s="209"/>
      <c r="BM554" s="209"/>
      <c r="BN554" s="209"/>
      <c r="BO554" s="209"/>
      <c r="BP554" s="209"/>
      <c r="BQ554" s="209"/>
      <c r="BR554" s="209"/>
      <c r="BS554" s="209"/>
      <c r="BT554" s="209"/>
      <c r="BU554" s="209"/>
      <c r="BV554" s="209"/>
      <c r="BW554" s="209"/>
      <c r="BX554" s="209"/>
      <c r="BY554" s="209"/>
      <c r="BZ554" s="209"/>
      <c r="CA554" s="209"/>
    </row>
    <row r="555" spans="20:79" hidden="1" x14ac:dyDescent="0.2">
      <c r="T555" s="212"/>
      <c r="U555" s="212"/>
      <c r="V555" s="212"/>
      <c r="W555" s="213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  <c r="AT555" s="209"/>
      <c r="AU555" s="209"/>
      <c r="AV555" s="209"/>
      <c r="AW555" s="209"/>
      <c r="AX555" s="209"/>
      <c r="AY555" s="209"/>
      <c r="AZ555" s="209"/>
      <c r="BA555" s="209"/>
      <c r="BB555" s="209"/>
      <c r="BC555" s="209"/>
      <c r="BD555" s="209"/>
      <c r="BE555" s="209"/>
      <c r="BF555" s="209"/>
      <c r="BG555" s="209"/>
      <c r="BH555" s="209"/>
      <c r="BI555" s="209"/>
      <c r="BJ555" s="209"/>
      <c r="BK555" s="209"/>
      <c r="BL555" s="209"/>
      <c r="BM555" s="209"/>
      <c r="BN555" s="209"/>
      <c r="BO555" s="209"/>
      <c r="BP555" s="209"/>
      <c r="BQ555" s="209"/>
      <c r="BR555" s="209"/>
      <c r="BS555" s="209"/>
      <c r="BT555" s="209"/>
      <c r="BU555" s="209"/>
      <c r="BV555" s="209"/>
      <c r="BW555" s="209"/>
      <c r="BX555" s="209"/>
      <c r="BY555" s="209"/>
      <c r="BZ555" s="209"/>
      <c r="CA555" s="209"/>
    </row>
    <row r="556" spans="20:79" hidden="1" x14ac:dyDescent="0.2">
      <c r="T556" s="212"/>
      <c r="U556" s="212"/>
      <c r="V556" s="212"/>
      <c r="W556" s="213"/>
      <c r="X556" s="209"/>
      <c r="Y556" s="209"/>
      <c r="Z556" s="209"/>
      <c r="AA556" s="209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9"/>
      <c r="AN556" s="209"/>
      <c r="AO556" s="209"/>
      <c r="AP556" s="209"/>
      <c r="AQ556" s="209"/>
      <c r="AR556" s="209"/>
      <c r="AS556" s="209"/>
      <c r="AT556" s="209"/>
      <c r="AU556" s="209"/>
      <c r="AV556" s="209"/>
      <c r="AW556" s="209"/>
      <c r="AX556" s="209"/>
      <c r="AY556" s="209"/>
      <c r="AZ556" s="209"/>
      <c r="BA556" s="209"/>
      <c r="BB556" s="209"/>
      <c r="BC556" s="209"/>
      <c r="BD556" s="209"/>
      <c r="BE556" s="209"/>
      <c r="BF556" s="209"/>
      <c r="BG556" s="209"/>
      <c r="BH556" s="209"/>
      <c r="BI556" s="209"/>
      <c r="BJ556" s="209"/>
      <c r="BK556" s="209"/>
      <c r="BL556" s="209"/>
      <c r="BM556" s="209"/>
      <c r="BN556" s="209"/>
      <c r="BO556" s="209"/>
      <c r="BP556" s="209"/>
      <c r="BQ556" s="209"/>
      <c r="BR556" s="209"/>
      <c r="BS556" s="209"/>
      <c r="BT556" s="209"/>
      <c r="BU556" s="209"/>
      <c r="BV556" s="209"/>
      <c r="BW556" s="209"/>
      <c r="BX556" s="209"/>
      <c r="BY556" s="209"/>
      <c r="BZ556" s="209"/>
      <c r="CA556" s="209"/>
    </row>
    <row r="557" spans="20:79" hidden="1" x14ac:dyDescent="0.2">
      <c r="T557" s="212"/>
      <c r="U557" s="212"/>
      <c r="V557" s="212"/>
      <c r="W557" s="213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  <c r="AT557" s="209"/>
      <c r="AU557" s="209"/>
      <c r="AV557" s="209"/>
      <c r="AW557" s="209"/>
      <c r="AX557" s="209"/>
      <c r="AY557" s="209"/>
      <c r="AZ557" s="209"/>
      <c r="BA557" s="209"/>
      <c r="BB557" s="209"/>
      <c r="BC557" s="209"/>
      <c r="BD557" s="209"/>
      <c r="BE557" s="209"/>
      <c r="BF557" s="209"/>
      <c r="BG557" s="209"/>
      <c r="BH557" s="209"/>
      <c r="BI557" s="209"/>
      <c r="BJ557" s="209"/>
      <c r="BK557" s="209"/>
      <c r="BL557" s="209"/>
      <c r="BM557" s="209"/>
      <c r="BN557" s="209"/>
      <c r="BO557" s="209"/>
      <c r="BP557" s="209"/>
      <c r="BQ557" s="209"/>
      <c r="BR557" s="209"/>
      <c r="BS557" s="209"/>
      <c r="BT557" s="209"/>
      <c r="BU557" s="209"/>
      <c r="BV557" s="209"/>
      <c r="BW557" s="209"/>
      <c r="BX557" s="209"/>
      <c r="BY557" s="209"/>
      <c r="BZ557" s="209"/>
      <c r="CA557" s="209"/>
    </row>
    <row r="558" spans="20:79" hidden="1" x14ac:dyDescent="0.2">
      <c r="T558" s="212"/>
      <c r="U558" s="212"/>
      <c r="V558" s="212"/>
      <c r="W558" s="213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  <c r="AT558" s="209"/>
      <c r="AU558" s="209"/>
      <c r="AV558" s="209"/>
      <c r="AW558" s="209"/>
      <c r="AX558" s="209"/>
      <c r="AY558" s="209"/>
      <c r="AZ558" s="209"/>
      <c r="BA558" s="209"/>
      <c r="BB558" s="209"/>
      <c r="BC558" s="209"/>
      <c r="BD558" s="209"/>
      <c r="BE558" s="209"/>
      <c r="BF558" s="209"/>
      <c r="BG558" s="209"/>
      <c r="BH558" s="209"/>
      <c r="BI558" s="209"/>
      <c r="BJ558" s="209"/>
      <c r="BK558" s="209"/>
      <c r="BL558" s="209"/>
      <c r="BM558" s="209"/>
      <c r="BN558" s="209"/>
      <c r="BO558" s="209"/>
      <c r="BP558" s="209"/>
      <c r="BQ558" s="209"/>
      <c r="BR558" s="209"/>
      <c r="BS558" s="209"/>
      <c r="BT558" s="209"/>
      <c r="BU558" s="209"/>
      <c r="BV558" s="209"/>
      <c r="BW558" s="209"/>
      <c r="BX558" s="209"/>
      <c r="BY558" s="209"/>
      <c r="BZ558" s="209"/>
      <c r="CA558" s="209"/>
    </row>
    <row r="559" spans="20:79" hidden="1" x14ac:dyDescent="0.2">
      <c r="T559" s="212"/>
      <c r="U559" s="212"/>
      <c r="V559" s="212"/>
      <c r="W559" s="213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  <c r="AT559" s="209"/>
      <c r="AU559" s="209"/>
      <c r="AV559" s="209"/>
      <c r="AW559" s="209"/>
      <c r="AX559" s="209"/>
      <c r="AY559" s="209"/>
      <c r="AZ559" s="209"/>
      <c r="BA559" s="209"/>
      <c r="BB559" s="209"/>
      <c r="BC559" s="209"/>
      <c r="BD559" s="209"/>
      <c r="BE559" s="209"/>
      <c r="BF559" s="209"/>
      <c r="BG559" s="209"/>
      <c r="BH559" s="209"/>
      <c r="BI559" s="209"/>
      <c r="BJ559" s="209"/>
      <c r="BK559" s="209"/>
      <c r="BL559" s="209"/>
      <c r="BM559" s="209"/>
      <c r="BN559" s="209"/>
      <c r="BO559" s="209"/>
      <c r="BP559" s="209"/>
      <c r="BQ559" s="209"/>
      <c r="BR559" s="209"/>
      <c r="BS559" s="209"/>
      <c r="BT559" s="209"/>
      <c r="BU559" s="209"/>
      <c r="BV559" s="209"/>
      <c r="BW559" s="209"/>
      <c r="BX559" s="209"/>
      <c r="BY559" s="209"/>
      <c r="BZ559" s="209"/>
      <c r="CA559" s="209"/>
    </row>
    <row r="560" spans="20:79" hidden="1" x14ac:dyDescent="0.2">
      <c r="T560" s="212"/>
      <c r="U560" s="212"/>
      <c r="V560" s="212"/>
      <c r="W560" s="213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  <c r="AW560" s="209"/>
      <c r="AX560" s="209"/>
      <c r="AY560" s="209"/>
      <c r="AZ560" s="209"/>
      <c r="BA560" s="209"/>
      <c r="BB560" s="209"/>
      <c r="BC560" s="209"/>
      <c r="BD560" s="209"/>
      <c r="BE560" s="209"/>
      <c r="BF560" s="209"/>
      <c r="BG560" s="209"/>
      <c r="BH560" s="209"/>
      <c r="BI560" s="209"/>
      <c r="BJ560" s="209"/>
      <c r="BK560" s="209"/>
      <c r="BL560" s="209"/>
      <c r="BM560" s="209"/>
      <c r="BN560" s="209"/>
      <c r="BO560" s="209"/>
      <c r="BP560" s="209"/>
      <c r="BQ560" s="209"/>
      <c r="BR560" s="209"/>
      <c r="BS560" s="209"/>
      <c r="BT560" s="209"/>
      <c r="BU560" s="209"/>
      <c r="BV560" s="209"/>
      <c r="BW560" s="209"/>
      <c r="BX560" s="209"/>
      <c r="BY560" s="209"/>
      <c r="BZ560" s="209"/>
      <c r="CA560" s="209"/>
    </row>
    <row r="561" spans="20:79" hidden="1" x14ac:dyDescent="0.2">
      <c r="T561" s="212"/>
      <c r="U561" s="212"/>
      <c r="V561" s="212"/>
      <c r="W561" s="213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  <c r="AT561" s="209"/>
      <c r="AU561" s="209"/>
      <c r="AV561" s="209"/>
      <c r="AW561" s="209"/>
      <c r="AX561" s="209"/>
      <c r="AY561" s="209"/>
      <c r="AZ561" s="209"/>
      <c r="BA561" s="209"/>
      <c r="BB561" s="209"/>
      <c r="BC561" s="209"/>
      <c r="BD561" s="209"/>
      <c r="BE561" s="209"/>
      <c r="BF561" s="209"/>
      <c r="BG561" s="209"/>
      <c r="BH561" s="209"/>
      <c r="BI561" s="209"/>
      <c r="BJ561" s="209"/>
      <c r="BK561" s="209"/>
      <c r="BL561" s="209"/>
      <c r="BM561" s="209"/>
      <c r="BN561" s="209"/>
      <c r="BO561" s="209"/>
      <c r="BP561" s="209"/>
      <c r="BQ561" s="209"/>
      <c r="BR561" s="209"/>
      <c r="BS561" s="209"/>
      <c r="BT561" s="209"/>
      <c r="BU561" s="209"/>
      <c r="BV561" s="209"/>
      <c r="BW561" s="209"/>
      <c r="BX561" s="209"/>
      <c r="BY561" s="209"/>
      <c r="BZ561" s="209"/>
      <c r="CA561" s="209"/>
    </row>
    <row r="562" spans="20:79" hidden="1" x14ac:dyDescent="0.2">
      <c r="T562" s="212"/>
      <c r="U562" s="212"/>
      <c r="V562" s="212"/>
      <c r="W562" s="213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  <c r="AT562" s="209"/>
      <c r="AU562" s="209"/>
      <c r="AV562" s="209"/>
      <c r="AW562" s="209"/>
      <c r="AX562" s="209"/>
      <c r="AY562" s="209"/>
      <c r="AZ562" s="209"/>
      <c r="BA562" s="209"/>
      <c r="BB562" s="209"/>
      <c r="BC562" s="209"/>
      <c r="BD562" s="209"/>
      <c r="BE562" s="209"/>
      <c r="BF562" s="209"/>
      <c r="BG562" s="209"/>
      <c r="BH562" s="209"/>
      <c r="BI562" s="209"/>
      <c r="BJ562" s="209"/>
      <c r="BK562" s="209"/>
      <c r="BL562" s="209"/>
      <c r="BM562" s="209"/>
      <c r="BN562" s="209"/>
      <c r="BO562" s="209"/>
      <c r="BP562" s="209"/>
      <c r="BQ562" s="209"/>
      <c r="BR562" s="209"/>
      <c r="BS562" s="209"/>
      <c r="BT562" s="209"/>
      <c r="BU562" s="209"/>
      <c r="BV562" s="209"/>
      <c r="BW562" s="209"/>
      <c r="BX562" s="209"/>
      <c r="BY562" s="209"/>
      <c r="BZ562" s="209"/>
      <c r="CA562" s="209"/>
    </row>
    <row r="563" spans="20:79" hidden="1" x14ac:dyDescent="0.2">
      <c r="T563" s="212"/>
      <c r="U563" s="212"/>
      <c r="V563" s="212"/>
      <c r="W563" s="213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  <c r="AT563" s="209"/>
      <c r="AU563" s="209"/>
      <c r="AV563" s="209"/>
      <c r="AW563" s="209"/>
      <c r="AX563" s="209"/>
      <c r="AY563" s="209"/>
      <c r="AZ563" s="209"/>
      <c r="BA563" s="209"/>
      <c r="BB563" s="209"/>
      <c r="BC563" s="209"/>
      <c r="BD563" s="209"/>
      <c r="BE563" s="209"/>
      <c r="BF563" s="209"/>
      <c r="BG563" s="209"/>
      <c r="BH563" s="209"/>
      <c r="BI563" s="209"/>
      <c r="BJ563" s="209"/>
      <c r="BK563" s="209"/>
      <c r="BL563" s="209"/>
      <c r="BM563" s="209"/>
      <c r="BN563" s="209"/>
      <c r="BO563" s="209"/>
      <c r="BP563" s="209"/>
      <c r="BQ563" s="209"/>
      <c r="BR563" s="209"/>
      <c r="BS563" s="209"/>
      <c r="BT563" s="209"/>
      <c r="BU563" s="209"/>
      <c r="BV563" s="209"/>
      <c r="BW563" s="209"/>
      <c r="BX563" s="209"/>
      <c r="BY563" s="209"/>
      <c r="BZ563" s="209"/>
      <c r="CA563" s="209"/>
    </row>
    <row r="564" spans="20:79" hidden="1" x14ac:dyDescent="0.2">
      <c r="T564" s="212"/>
      <c r="U564" s="212"/>
      <c r="V564" s="212"/>
      <c r="W564" s="213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  <c r="AT564" s="209"/>
      <c r="AU564" s="209"/>
      <c r="AV564" s="209"/>
      <c r="AW564" s="209"/>
      <c r="AX564" s="209"/>
      <c r="AY564" s="209"/>
      <c r="AZ564" s="209"/>
      <c r="BA564" s="209"/>
      <c r="BB564" s="209"/>
      <c r="BC564" s="209"/>
      <c r="BD564" s="209"/>
      <c r="BE564" s="209"/>
      <c r="BF564" s="209"/>
      <c r="BG564" s="209"/>
      <c r="BH564" s="209"/>
      <c r="BI564" s="209"/>
      <c r="BJ564" s="209"/>
      <c r="BK564" s="209"/>
      <c r="BL564" s="209"/>
      <c r="BM564" s="209"/>
      <c r="BN564" s="209"/>
      <c r="BO564" s="209"/>
      <c r="BP564" s="209"/>
      <c r="BQ564" s="209"/>
      <c r="BR564" s="209"/>
      <c r="BS564" s="209"/>
      <c r="BT564" s="209"/>
      <c r="BU564" s="209"/>
      <c r="BV564" s="209"/>
      <c r="BW564" s="209"/>
      <c r="BX564" s="209"/>
      <c r="BY564" s="209"/>
      <c r="BZ564" s="209"/>
      <c r="CA564" s="209"/>
    </row>
    <row r="565" spans="20:79" hidden="1" x14ac:dyDescent="0.2">
      <c r="T565" s="212"/>
      <c r="U565" s="212"/>
      <c r="V565" s="212"/>
      <c r="W565" s="213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  <c r="AT565" s="209"/>
      <c r="AU565" s="209"/>
      <c r="AV565" s="209"/>
      <c r="AW565" s="209"/>
      <c r="AX565" s="209"/>
      <c r="AY565" s="209"/>
      <c r="AZ565" s="209"/>
      <c r="BA565" s="209"/>
      <c r="BB565" s="209"/>
      <c r="BC565" s="209"/>
      <c r="BD565" s="209"/>
      <c r="BE565" s="209"/>
      <c r="BF565" s="209"/>
      <c r="BG565" s="209"/>
      <c r="BH565" s="209"/>
      <c r="BI565" s="209"/>
      <c r="BJ565" s="209"/>
      <c r="BK565" s="209"/>
      <c r="BL565" s="209"/>
      <c r="BM565" s="209"/>
      <c r="BN565" s="209"/>
      <c r="BO565" s="209"/>
      <c r="BP565" s="209"/>
      <c r="BQ565" s="209"/>
      <c r="BR565" s="209"/>
      <c r="BS565" s="209"/>
      <c r="BT565" s="209"/>
      <c r="BU565" s="209"/>
      <c r="BV565" s="209"/>
      <c r="BW565" s="209"/>
      <c r="BX565" s="209"/>
      <c r="BY565" s="209"/>
      <c r="BZ565" s="209"/>
      <c r="CA565" s="209"/>
    </row>
    <row r="566" spans="20:79" hidden="1" x14ac:dyDescent="0.2">
      <c r="T566" s="212"/>
      <c r="U566" s="212"/>
      <c r="V566" s="212"/>
      <c r="W566" s="213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  <c r="AW566" s="209"/>
      <c r="AX566" s="209"/>
      <c r="AY566" s="209"/>
      <c r="AZ566" s="209"/>
      <c r="BA566" s="209"/>
      <c r="BB566" s="209"/>
      <c r="BC566" s="209"/>
      <c r="BD566" s="209"/>
      <c r="BE566" s="209"/>
      <c r="BF566" s="209"/>
      <c r="BG566" s="209"/>
      <c r="BH566" s="209"/>
      <c r="BI566" s="209"/>
      <c r="BJ566" s="209"/>
      <c r="BK566" s="209"/>
      <c r="BL566" s="209"/>
      <c r="BM566" s="209"/>
      <c r="BN566" s="209"/>
      <c r="BO566" s="209"/>
      <c r="BP566" s="209"/>
      <c r="BQ566" s="209"/>
      <c r="BR566" s="209"/>
      <c r="BS566" s="209"/>
      <c r="BT566" s="209"/>
      <c r="BU566" s="209"/>
      <c r="BV566" s="209"/>
      <c r="BW566" s="209"/>
      <c r="BX566" s="209"/>
      <c r="BY566" s="209"/>
      <c r="BZ566" s="209"/>
      <c r="CA566" s="209"/>
    </row>
    <row r="567" spans="20:79" hidden="1" x14ac:dyDescent="0.2">
      <c r="T567" s="212"/>
      <c r="U567" s="212"/>
      <c r="V567" s="212"/>
      <c r="W567" s="213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  <c r="AT567" s="209"/>
      <c r="AU567" s="209"/>
      <c r="AV567" s="209"/>
      <c r="AW567" s="209"/>
      <c r="AX567" s="209"/>
      <c r="AY567" s="209"/>
      <c r="AZ567" s="209"/>
      <c r="BA567" s="209"/>
      <c r="BB567" s="209"/>
      <c r="BC567" s="209"/>
      <c r="BD567" s="209"/>
      <c r="BE567" s="209"/>
      <c r="BF567" s="209"/>
      <c r="BG567" s="209"/>
      <c r="BH567" s="209"/>
      <c r="BI567" s="209"/>
      <c r="BJ567" s="209"/>
      <c r="BK567" s="209"/>
      <c r="BL567" s="209"/>
      <c r="BM567" s="209"/>
      <c r="BN567" s="209"/>
      <c r="BO567" s="209"/>
      <c r="BP567" s="209"/>
      <c r="BQ567" s="209"/>
      <c r="BR567" s="209"/>
      <c r="BS567" s="209"/>
      <c r="BT567" s="209"/>
      <c r="BU567" s="209"/>
      <c r="BV567" s="209"/>
      <c r="BW567" s="209"/>
      <c r="BX567" s="209"/>
      <c r="BY567" s="209"/>
      <c r="BZ567" s="209"/>
      <c r="CA567" s="209"/>
    </row>
    <row r="568" spans="20:79" hidden="1" x14ac:dyDescent="0.2">
      <c r="T568" s="212"/>
      <c r="U568" s="212"/>
      <c r="V568" s="212"/>
      <c r="W568" s="213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  <c r="AT568" s="209"/>
      <c r="AU568" s="209"/>
      <c r="AV568" s="209"/>
      <c r="AW568" s="209"/>
      <c r="AX568" s="209"/>
      <c r="AY568" s="209"/>
      <c r="AZ568" s="209"/>
      <c r="BA568" s="209"/>
      <c r="BB568" s="209"/>
      <c r="BC568" s="209"/>
      <c r="BD568" s="209"/>
      <c r="BE568" s="209"/>
      <c r="BF568" s="209"/>
      <c r="BG568" s="209"/>
      <c r="BH568" s="209"/>
      <c r="BI568" s="209"/>
      <c r="BJ568" s="209"/>
      <c r="BK568" s="209"/>
      <c r="BL568" s="209"/>
      <c r="BM568" s="209"/>
      <c r="BN568" s="209"/>
      <c r="BO568" s="209"/>
      <c r="BP568" s="209"/>
      <c r="BQ568" s="209"/>
      <c r="BR568" s="209"/>
      <c r="BS568" s="209"/>
      <c r="BT568" s="209"/>
      <c r="BU568" s="209"/>
      <c r="BV568" s="209"/>
      <c r="BW568" s="209"/>
      <c r="BX568" s="209"/>
      <c r="BY568" s="209"/>
      <c r="BZ568" s="209"/>
      <c r="CA568" s="209"/>
    </row>
    <row r="569" spans="20:79" ht="0.75" hidden="1" customHeight="1" x14ac:dyDescent="0.2">
      <c r="T569" s="212"/>
      <c r="U569" s="212"/>
      <c r="V569" s="212"/>
      <c r="W569" s="213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  <c r="AT569" s="209"/>
      <c r="AU569" s="209"/>
      <c r="AV569" s="209"/>
      <c r="AW569" s="209"/>
      <c r="AX569" s="209"/>
      <c r="AY569" s="209"/>
      <c r="AZ569" s="209"/>
      <c r="BA569" s="209"/>
      <c r="BB569" s="209"/>
      <c r="BC569" s="209"/>
      <c r="BD569" s="209"/>
      <c r="BE569" s="209"/>
      <c r="BF569" s="209"/>
      <c r="BG569" s="209"/>
      <c r="BH569" s="209"/>
      <c r="BI569" s="209"/>
      <c r="BJ569" s="209"/>
      <c r="BK569" s="209"/>
      <c r="BL569" s="209"/>
      <c r="BM569" s="209"/>
      <c r="BN569" s="209"/>
      <c r="BO569" s="209"/>
      <c r="BP569" s="209"/>
      <c r="BQ569" s="209"/>
      <c r="BR569" s="209"/>
      <c r="BS569" s="209"/>
      <c r="BT569" s="209"/>
      <c r="BU569" s="209"/>
      <c r="BV569" s="209"/>
      <c r="BW569" s="209"/>
      <c r="BX569" s="209"/>
      <c r="BY569" s="209"/>
      <c r="BZ569" s="209"/>
      <c r="CA569" s="209"/>
    </row>
    <row r="570" spans="20:79" hidden="1" x14ac:dyDescent="0.2">
      <c r="T570" s="212"/>
      <c r="U570" s="212"/>
      <c r="V570" s="212"/>
      <c r="W570" s="213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209"/>
      <c r="AW570" s="209"/>
      <c r="AX570" s="209"/>
      <c r="AY570" s="209"/>
      <c r="AZ570" s="209"/>
      <c r="BA570" s="209"/>
      <c r="BB570" s="209"/>
      <c r="BC570" s="209"/>
      <c r="BD570" s="209"/>
      <c r="BE570" s="209"/>
      <c r="BF570" s="209"/>
      <c r="BG570" s="209"/>
      <c r="BH570" s="209"/>
      <c r="BI570" s="209"/>
      <c r="BJ570" s="209"/>
      <c r="BK570" s="209"/>
      <c r="BL570" s="209"/>
      <c r="BM570" s="209"/>
      <c r="BN570" s="209"/>
      <c r="BO570" s="209"/>
      <c r="BP570" s="209"/>
      <c r="BQ570" s="209"/>
      <c r="BR570" s="209"/>
      <c r="BS570" s="209"/>
      <c r="BT570" s="209"/>
      <c r="BU570" s="209"/>
      <c r="BV570" s="209"/>
      <c r="BW570" s="209"/>
      <c r="BX570" s="209"/>
      <c r="BY570" s="209"/>
      <c r="BZ570" s="209"/>
      <c r="CA570" s="209"/>
    </row>
    <row r="571" spans="20:79" hidden="1" x14ac:dyDescent="0.2">
      <c r="T571" s="212"/>
      <c r="U571" s="212"/>
      <c r="V571" s="212"/>
      <c r="W571" s="213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  <c r="AT571" s="209"/>
      <c r="AU571" s="209"/>
      <c r="AV571" s="209"/>
      <c r="AW571" s="209"/>
      <c r="AX571" s="209"/>
      <c r="AY571" s="209"/>
      <c r="AZ571" s="209"/>
      <c r="BA571" s="209"/>
      <c r="BB571" s="209"/>
      <c r="BC571" s="209"/>
      <c r="BD571" s="209"/>
      <c r="BE571" s="209"/>
      <c r="BF571" s="209"/>
      <c r="BG571" s="209"/>
      <c r="BH571" s="209"/>
      <c r="BI571" s="209"/>
      <c r="BJ571" s="209"/>
      <c r="BK571" s="209"/>
      <c r="BL571" s="209"/>
      <c r="BM571" s="209"/>
      <c r="BN571" s="209"/>
      <c r="BO571" s="209"/>
      <c r="BP571" s="209"/>
      <c r="BQ571" s="209"/>
      <c r="BR571" s="209"/>
      <c r="BS571" s="209"/>
      <c r="BT571" s="209"/>
      <c r="BU571" s="209"/>
      <c r="BV571" s="209"/>
      <c r="BW571" s="209"/>
      <c r="BX571" s="209"/>
      <c r="BY571" s="209"/>
      <c r="BZ571" s="209"/>
      <c r="CA571" s="209"/>
    </row>
    <row r="572" spans="20:79" hidden="1" x14ac:dyDescent="0.2">
      <c r="T572" s="212"/>
      <c r="U572" s="212"/>
      <c r="V572" s="212"/>
      <c r="W572" s="213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  <c r="AT572" s="209"/>
      <c r="AU572" s="209"/>
      <c r="AV572" s="209"/>
      <c r="AW572" s="209"/>
      <c r="AX572" s="209"/>
      <c r="AY572" s="209"/>
      <c r="AZ572" s="209"/>
      <c r="BA572" s="209"/>
      <c r="BB572" s="209"/>
      <c r="BC572" s="209"/>
      <c r="BD572" s="209"/>
      <c r="BE572" s="209"/>
      <c r="BF572" s="209"/>
      <c r="BG572" s="209"/>
      <c r="BH572" s="209"/>
      <c r="BI572" s="209"/>
      <c r="BJ572" s="209"/>
      <c r="BK572" s="209"/>
      <c r="BL572" s="209"/>
      <c r="BM572" s="209"/>
      <c r="BN572" s="209"/>
      <c r="BO572" s="209"/>
      <c r="BP572" s="209"/>
      <c r="BQ572" s="209"/>
      <c r="BR572" s="209"/>
      <c r="BS572" s="209"/>
      <c r="BT572" s="209"/>
      <c r="BU572" s="209"/>
      <c r="BV572" s="209"/>
      <c r="BW572" s="209"/>
      <c r="BX572" s="209"/>
      <c r="BY572" s="209"/>
      <c r="BZ572" s="209"/>
      <c r="CA572" s="209"/>
    </row>
    <row r="573" spans="20:79" hidden="1" x14ac:dyDescent="0.2">
      <c r="T573" s="212"/>
      <c r="U573" s="212"/>
      <c r="V573" s="212"/>
      <c r="W573" s="213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  <c r="AT573" s="209"/>
      <c r="AU573" s="209"/>
      <c r="AV573" s="209"/>
      <c r="AW573" s="209"/>
      <c r="AX573" s="209"/>
      <c r="AY573" s="209"/>
      <c r="AZ573" s="209"/>
      <c r="BA573" s="209"/>
      <c r="BB573" s="209"/>
      <c r="BC573" s="209"/>
      <c r="BD573" s="209"/>
      <c r="BE573" s="209"/>
      <c r="BF573" s="209"/>
      <c r="BG573" s="209"/>
      <c r="BH573" s="209"/>
      <c r="BI573" s="209"/>
      <c r="BJ573" s="209"/>
      <c r="BK573" s="209"/>
      <c r="BL573" s="209"/>
      <c r="BM573" s="209"/>
      <c r="BN573" s="209"/>
      <c r="BO573" s="209"/>
      <c r="BP573" s="209"/>
      <c r="BQ573" s="209"/>
      <c r="BR573" s="209"/>
      <c r="BS573" s="209"/>
      <c r="BT573" s="209"/>
      <c r="BU573" s="209"/>
      <c r="BV573" s="209"/>
      <c r="BW573" s="209"/>
      <c r="BX573" s="209"/>
      <c r="BY573" s="209"/>
      <c r="BZ573" s="209"/>
      <c r="CA573" s="209"/>
    </row>
    <row r="574" spans="20:79" hidden="1" x14ac:dyDescent="0.2">
      <c r="T574" s="212"/>
      <c r="U574" s="212"/>
      <c r="V574" s="212"/>
      <c r="W574" s="213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  <c r="AT574" s="209"/>
      <c r="AU574" s="209"/>
      <c r="AV574" s="209"/>
      <c r="AW574" s="209"/>
      <c r="AX574" s="209"/>
      <c r="AY574" s="209"/>
      <c r="AZ574" s="209"/>
      <c r="BA574" s="209"/>
      <c r="BB574" s="209"/>
      <c r="BC574" s="209"/>
      <c r="BD574" s="209"/>
      <c r="BE574" s="209"/>
      <c r="BF574" s="209"/>
      <c r="BG574" s="209"/>
      <c r="BH574" s="209"/>
      <c r="BI574" s="209"/>
      <c r="BJ574" s="209"/>
      <c r="BK574" s="209"/>
      <c r="BL574" s="209"/>
      <c r="BM574" s="209"/>
      <c r="BN574" s="209"/>
      <c r="BO574" s="209"/>
      <c r="BP574" s="209"/>
      <c r="BQ574" s="209"/>
      <c r="BR574" s="209"/>
      <c r="BS574" s="209"/>
      <c r="BT574" s="209"/>
      <c r="BU574" s="209"/>
      <c r="BV574" s="209"/>
      <c r="BW574" s="209"/>
      <c r="BX574" s="209"/>
      <c r="BY574" s="209"/>
      <c r="BZ574" s="209"/>
      <c r="CA574" s="209"/>
    </row>
    <row r="575" spans="20:79" hidden="1" x14ac:dyDescent="0.2">
      <c r="T575" s="212"/>
      <c r="U575" s="212"/>
      <c r="V575" s="212"/>
      <c r="W575" s="213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  <c r="AT575" s="209"/>
      <c r="AU575" s="209"/>
      <c r="AV575" s="209"/>
      <c r="AW575" s="209"/>
      <c r="AX575" s="209"/>
      <c r="AY575" s="209"/>
      <c r="AZ575" s="209"/>
      <c r="BA575" s="209"/>
      <c r="BB575" s="209"/>
      <c r="BC575" s="209"/>
      <c r="BD575" s="209"/>
      <c r="BE575" s="209"/>
      <c r="BF575" s="209"/>
      <c r="BG575" s="209"/>
      <c r="BH575" s="209"/>
      <c r="BI575" s="209"/>
      <c r="BJ575" s="209"/>
      <c r="BK575" s="209"/>
      <c r="BL575" s="209"/>
      <c r="BM575" s="209"/>
      <c r="BN575" s="209"/>
      <c r="BO575" s="209"/>
      <c r="BP575" s="209"/>
      <c r="BQ575" s="209"/>
      <c r="BR575" s="209"/>
      <c r="BS575" s="209"/>
      <c r="BT575" s="209"/>
      <c r="BU575" s="209"/>
      <c r="BV575" s="209"/>
      <c r="BW575" s="209"/>
      <c r="BX575" s="209"/>
      <c r="BY575" s="209"/>
      <c r="BZ575" s="209"/>
      <c r="CA575" s="209"/>
    </row>
    <row r="576" spans="20:79" hidden="1" x14ac:dyDescent="0.2">
      <c r="T576" s="212"/>
      <c r="U576" s="212"/>
      <c r="V576" s="212"/>
      <c r="W576" s="213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  <c r="AT576" s="209"/>
      <c r="AU576" s="209"/>
      <c r="AV576" s="209"/>
      <c r="AW576" s="209"/>
      <c r="AX576" s="209"/>
      <c r="AY576" s="209"/>
      <c r="AZ576" s="209"/>
      <c r="BA576" s="209"/>
      <c r="BB576" s="209"/>
      <c r="BC576" s="209"/>
      <c r="BD576" s="209"/>
      <c r="BE576" s="209"/>
      <c r="BF576" s="209"/>
      <c r="BG576" s="209"/>
      <c r="BH576" s="209"/>
      <c r="BI576" s="209"/>
      <c r="BJ576" s="209"/>
      <c r="BK576" s="209"/>
      <c r="BL576" s="209"/>
      <c r="BM576" s="209"/>
      <c r="BN576" s="209"/>
      <c r="BO576" s="209"/>
      <c r="BP576" s="209"/>
      <c r="BQ576" s="209"/>
      <c r="BR576" s="209"/>
      <c r="BS576" s="209"/>
      <c r="BT576" s="209"/>
      <c r="BU576" s="209"/>
      <c r="BV576" s="209"/>
      <c r="BW576" s="209"/>
      <c r="BX576" s="209"/>
      <c r="BY576" s="209"/>
      <c r="BZ576" s="209"/>
      <c r="CA576" s="209"/>
    </row>
    <row r="577" spans="20:79" hidden="1" x14ac:dyDescent="0.2">
      <c r="T577" s="212"/>
      <c r="U577" s="212"/>
      <c r="V577" s="212"/>
      <c r="W577" s="213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  <c r="AT577" s="209"/>
      <c r="AU577" s="209"/>
      <c r="AV577" s="209"/>
      <c r="AW577" s="209"/>
      <c r="AX577" s="209"/>
      <c r="AY577" s="209"/>
      <c r="AZ577" s="209"/>
      <c r="BA577" s="209"/>
      <c r="BB577" s="209"/>
      <c r="BC577" s="209"/>
      <c r="BD577" s="209"/>
      <c r="BE577" s="209"/>
      <c r="BF577" s="209"/>
      <c r="BG577" s="209"/>
      <c r="BH577" s="209"/>
      <c r="BI577" s="209"/>
      <c r="BJ577" s="209"/>
      <c r="BK577" s="209"/>
      <c r="BL577" s="209"/>
      <c r="BM577" s="209"/>
      <c r="BN577" s="209"/>
      <c r="BO577" s="209"/>
      <c r="BP577" s="209"/>
      <c r="BQ577" s="209"/>
      <c r="BR577" s="209"/>
      <c r="BS577" s="209"/>
      <c r="BT577" s="209"/>
      <c r="BU577" s="209"/>
      <c r="BV577" s="209"/>
      <c r="BW577" s="209"/>
      <c r="BX577" s="209"/>
      <c r="BY577" s="209"/>
      <c r="BZ577" s="209"/>
      <c r="CA577" s="209"/>
    </row>
    <row r="578" spans="20:79" hidden="1" x14ac:dyDescent="0.2">
      <c r="T578" s="212"/>
      <c r="U578" s="212"/>
      <c r="V578" s="212"/>
      <c r="W578" s="213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  <c r="AT578" s="209"/>
      <c r="AU578" s="209"/>
      <c r="AV578" s="209"/>
      <c r="AW578" s="209"/>
      <c r="AX578" s="209"/>
      <c r="AY578" s="209"/>
      <c r="AZ578" s="209"/>
      <c r="BA578" s="209"/>
      <c r="BB578" s="209"/>
      <c r="BC578" s="209"/>
      <c r="BD578" s="209"/>
      <c r="BE578" s="209"/>
      <c r="BF578" s="209"/>
      <c r="BG578" s="209"/>
      <c r="BH578" s="209"/>
      <c r="BI578" s="209"/>
      <c r="BJ578" s="209"/>
      <c r="BK578" s="209"/>
      <c r="BL578" s="209"/>
      <c r="BM578" s="209"/>
      <c r="BN578" s="209"/>
      <c r="BO578" s="209"/>
      <c r="BP578" s="209"/>
      <c r="BQ578" s="209"/>
      <c r="BR578" s="209"/>
      <c r="BS578" s="209"/>
      <c r="BT578" s="209"/>
      <c r="BU578" s="209"/>
      <c r="BV578" s="209"/>
      <c r="BW578" s="209"/>
      <c r="BX578" s="209"/>
      <c r="BY578" s="209"/>
      <c r="BZ578" s="209"/>
      <c r="CA578" s="209"/>
    </row>
    <row r="579" spans="20:79" hidden="1" x14ac:dyDescent="0.2">
      <c r="T579" s="212"/>
      <c r="U579" s="212"/>
      <c r="V579" s="212"/>
      <c r="W579" s="213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  <c r="AT579" s="209"/>
      <c r="AU579" s="209"/>
      <c r="AV579" s="209"/>
      <c r="AW579" s="209"/>
      <c r="AX579" s="209"/>
      <c r="AY579" s="209"/>
      <c r="AZ579" s="209"/>
      <c r="BA579" s="209"/>
      <c r="BB579" s="209"/>
      <c r="BC579" s="209"/>
      <c r="BD579" s="209"/>
      <c r="BE579" s="209"/>
      <c r="BF579" s="209"/>
      <c r="BG579" s="209"/>
      <c r="BH579" s="209"/>
      <c r="BI579" s="209"/>
      <c r="BJ579" s="209"/>
      <c r="BK579" s="209"/>
      <c r="BL579" s="209"/>
      <c r="BM579" s="209"/>
      <c r="BN579" s="209"/>
      <c r="BO579" s="209"/>
      <c r="BP579" s="209"/>
      <c r="BQ579" s="209"/>
      <c r="BR579" s="209"/>
      <c r="BS579" s="209"/>
      <c r="BT579" s="209"/>
      <c r="BU579" s="209"/>
      <c r="BV579" s="209"/>
      <c r="BW579" s="209"/>
      <c r="BX579" s="209"/>
      <c r="BY579" s="209"/>
      <c r="BZ579" s="209"/>
      <c r="CA579" s="209"/>
    </row>
    <row r="580" spans="20:79" hidden="1" x14ac:dyDescent="0.2">
      <c r="T580" s="212"/>
      <c r="U580" s="212"/>
      <c r="V580" s="212"/>
      <c r="W580" s="213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  <c r="AT580" s="209"/>
      <c r="AU580" s="209"/>
      <c r="AV580" s="209"/>
      <c r="AW580" s="209"/>
      <c r="AX580" s="209"/>
      <c r="AY580" s="209"/>
      <c r="AZ580" s="209"/>
      <c r="BA580" s="209"/>
      <c r="BB580" s="209"/>
      <c r="BC580" s="209"/>
      <c r="BD580" s="209"/>
      <c r="BE580" s="209"/>
      <c r="BF580" s="209"/>
      <c r="BG580" s="209"/>
      <c r="BH580" s="209"/>
      <c r="BI580" s="209"/>
      <c r="BJ580" s="209"/>
      <c r="BK580" s="209"/>
      <c r="BL580" s="209"/>
      <c r="BM580" s="209"/>
      <c r="BN580" s="209"/>
      <c r="BO580" s="209"/>
      <c r="BP580" s="209"/>
      <c r="BQ580" s="209"/>
      <c r="BR580" s="209"/>
      <c r="BS580" s="209"/>
      <c r="BT580" s="209"/>
      <c r="BU580" s="209"/>
      <c r="BV580" s="209"/>
      <c r="BW580" s="209"/>
      <c r="BX580" s="209"/>
      <c r="BY580" s="209"/>
      <c r="BZ580" s="209"/>
      <c r="CA580" s="209"/>
    </row>
    <row r="581" spans="20:79" hidden="1" x14ac:dyDescent="0.2">
      <c r="T581" s="212"/>
      <c r="U581" s="212"/>
      <c r="V581" s="212"/>
      <c r="W581" s="213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  <c r="AT581" s="209"/>
      <c r="AU581" s="209"/>
      <c r="AV581" s="209"/>
      <c r="AW581" s="209"/>
      <c r="AX581" s="209"/>
      <c r="AY581" s="209"/>
      <c r="AZ581" s="209"/>
      <c r="BA581" s="209"/>
      <c r="BB581" s="209"/>
      <c r="BC581" s="209"/>
      <c r="BD581" s="209"/>
      <c r="BE581" s="209"/>
      <c r="BF581" s="209"/>
      <c r="BG581" s="209"/>
      <c r="BH581" s="209"/>
      <c r="BI581" s="209"/>
      <c r="BJ581" s="209"/>
      <c r="BK581" s="209"/>
      <c r="BL581" s="209"/>
      <c r="BM581" s="209"/>
      <c r="BN581" s="209"/>
      <c r="BO581" s="209"/>
      <c r="BP581" s="209"/>
      <c r="BQ581" s="209"/>
      <c r="BR581" s="209"/>
      <c r="BS581" s="209"/>
      <c r="BT581" s="209"/>
      <c r="BU581" s="209"/>
      <c r="BV581" s="209"/>
      <c r="BW581" s="209"/>
      <c r="BX581" s="209"/>
      <c r="BY581" s="209"/>
      <c r="BZ581" s="209"/>
      <c r="CA581" s="209"/>
    </row>
    <row r="582" spans="20:79" hidden="1" x14ac:dyDescent="0.2">
      <c r="T582" s="212"/>
      <c r="U582" s="212"/>
      <c r="V582" s="212"/>
      <c r="W582" s="213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  <c r="AT582" s="209"/>
      <c r="AU582" s="209"/>
      <c r="AV582" s="209"/>
      <c r="AW582" s="209"/>
      <c r="AX582" s="209"/>
      <c r="AY582" s="209"/>
      <c r="AZ582" s="209"/>
      <c r="BA582" s="209"/>
      <c r="BB582" s="209"/>
      <c r="BC582" s="209"/>
      <c r="BD582" s="209"/>
      <c r="BE582" s="209"/>
      <c r="BF582" s="209"/>
      <c r="BG582" s="209"/>
      <c r="BH582" s="209"/>
      <c r="BI582" s="209"/>
      <c r="BJ582" s="209"/>
      <c r="BK582" s="209"/>
      <c r="BL582" s="209"/>
      <c r="BM582" s="209"/>
      <c r="BN582" s="209"/>
      <c r="BO582" s="209"/>
      <c r="BP582" s="209"/>
      <c r="BQ582" s="209"/>
      <c r="BR582" s="209"/>
      <c r="BS582" s="209"/>
      <c r="BT582" s="209"/>
      <c r="BU582" s="209"/>
      <c r="BV582" s="209"/>
      <c r="BW582" s="209"/>
      <c r="BX582" s="209"/>
      <c r="BY582" s="209"/>
      <c r="BZ582" s="209"/>
      <c r="CA582" s="209"/>
    </row>
    <row r="583" spans="20:79" hidden="1" x14ac:dyDescent="0.2">
      <c r="T583" s="212"/>
      <c r="U583" s="212"/>
      <c r="V583" s="212"/>
      <c r="W583" s="213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  <c r="AT583" s="209"/>
      <c r="AU583" s="209"/>
      <c r="AV583" s="209"/>
      <c r="AW583" s="209"/>
      <c r="AX583" s="209"/>
      <c r="AY583" s="209"/>
      <c r="AZ583" s="209"/>
      <c r="BA583" s="209"/>
      <c r="BB583" s="209"/>
      <c r="BC583" s="209"/>
      <c r="BD583" s="209"/>
      <c r="BE583" s="209"/>
      <c r="BF583" s="209"/>
      <c r="BG583" s="209"/>
      <c r="BH583" s="209"/>
      <c r="BI583" s="209"/>
      <c r="BJ583" s="209"/>
      <c r="BK583" s="209"/>
      <c r="BL583" s="209"/>
      <c r="BM583" s="209"/>
      <c r="BN583" s="209"/>
      <c r="BO583" s="209"/>
      <c r="BP583" s="209"/>
      <c r="BQ583" s="209"/>
      <c r="BR583" s="209"/>
      <c r="BS583" s="209"/>
      <c r="BT583" s="209"/>
      <c r="BU583" s="209"/>
      <c r="BV583" s="209"/>
      <c r="BW583" s="209"/>
      <c r="BX583" s="209"/>
      <c r="BY583" s="209"/>
      <c r="BZ583" s="209"/>
      <c r="CA583" s="209"/>
    </row>
    <row r="584" spans="20:79" hidden="1" x14ac:dyDescent="0.2">
      <c r="T584" s="212"/>
      <c r="U584" s="212"/>
      <c r="V584" s="212"/>
      <c r="W584" s="213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  <c r="AT584" s="209"/>
      <c r="AU584" s="209"/>
      <c r="AV584" s="209"/>
      <c r="AW584" s="209"/>
      <c r="AX584" s="209"/>
      <c r="AY584" s="209"/>
      <c r="AZ584" s="209"/>
      <c r="BA584" s="209"/>
      <c r="BB584" s="209"/>
      <c r="BC584" s="209"/>
      <c r="BD584" s="209"/>
      <c r="BE584" s="209"/>
      <c r="BF584" s="209"/>
      <c r="BG584" s="209"/>
      <c r="BH584" s="209"/>
      <c r="BI584" s="209"/>
      <c r="BJ584" s="209"/>
      <c r="BK584" s="209"/>
      <c r="BL584" s="209"/>
      <c r="BM584" s="209"/>
      <c r="BN584" s="209"/>
      <c r="BO584" s="209"/>
      <c r="BP584" s="209"/>
      <c r="BQ584" s="209"/>
      <c r="BR584" s="209"/>
      <c r="BS584" s="209"/>
      <c r="BT584" s="209"/>
      <c r="BU584" s="209"/>
      <c r="BV584" s="209"/>
      <c r="BW584" s="209"/>
      <c r="BX584" s="209"/>
      <c r="BY584" s="209"/>
      <c r="BZ584" s="209"/>
      <c r="CA584" s="209"/>
    </row>
    <row r="585" spans="20:79" hidden="1" x14ac:dyDescent="0.2">
      <c r="T585" s="212"/>
      <c r="U585" s="212"/>
      <c r="V585" s="212"/>
      <c r="W585" s="213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  <c r="AT585" s="209"/>
      <c r="AU585" s="209"/>
      <c r="AV585" s="209"/>
      <c r="AW585" s="209"/>
      <c r="AX585" s="209"/>
      <c r="AY585" s="209"/>
      <c r="AZ585" s="209"/>
      <c r="BA585" s="209"/>
      <c r="BB585" s="209"/>
      <c r="BC585" s="209"/>
      <c r="BD585" s="209"/>
      <c r="BE585" s="209"/>
      <c r="BF585" s="209"/>
      <c r="BG585" s="209"/>
      <c r="BH585" s="209"/>
      <c r="BI585" s="209"/>
      <c r="BJ585" s="209"/>
      <c r="BK585" s="209"/>
      <c r="BL585" s="209"/>
      <c r="BM585" s="209"/>
      <c r="BN585" s="209"/>
      <c r="BO585" s="209"/>
      <c r="BP585" s="209"/>
      <c r="BQ585" s="209"/>
      <c r="BR585" s="209"/>
      <c r="BS585" s="209"/>
      <c r="BT585" s="209"/>
      <c r="BU585" s="209"/>
      <c r="BV585" s="209"/>
      <c r="BW585" s="209"/>
      <c r="BX585" s="209"/>
      <c r="BY585" s="209"/>
      <c r="BZ585" s="209"/>
      <c r="CA585" s="209"/>
    </row>
    <row r="586" spans="20:79" hidden="1" x14ac:dyDescent="0.2">
      <c r="T586" s="212"/>
      <c r="U586" s="212"/>
      <c r="V586" s="212"/>
      <c r="W586" s="213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  <c r="AT586" s="209"/>
      <c r="AU586" s="209"/>
      <c r="AV586" s="209"/>
      <c r="AW586" s="209"/>
      <c r="AX586" s="209"/>
      <c r="AY586" s="209"/>
      <c r="AZ586" s="209"/>
      <c r="BA586" s="209"/>
      <c r="BB586" s="209"/>
      <c r="BC586" s="209"/>
      <c r="BD586" s="209"/>
      <c r="BE586" s="209"/>
      <c r="BF586" s="209"/>
      <c r="BG586" s="209"/>
      <c r="BH586" s="209"/>
      <c r="BI586" s="209"/>
      <c r="BJ586" s="209"/>
      <c r="BK586" s="209"/>
      <c r="BL586" s="209"/>
      <c r="BM586" s="209"/>
      <c r="BN586" s="209"/>
      <c r="BO586" s="209"/>
      <c r="BP586" s="209"/>
      <c r="BQ586" s="209"/>
      <c r="BR586" s="209"/>
      <c r="BS586" s="209"/>
      <c r="BT586" s="209"/>
      <c r="BU586" s="209"/>
      <c r="BV586" s="209"/>
      <c r="BW586" s="209"/>
      <c r="BX586" s="209"/>
      <c r="BY586" s="209"/>
      <c r="BZ586" s="209"/>
      <c r="CA586" s="209"/>
    </row>
    <row r="587" spans="20:79" hidden="1" x14ac:dyDescent="0.2">
      <c r="T587" s="212"/>
      <c r="U587" s="212"/>
      <c r="V587" s="212"/>
      <c r="W587" s="213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  <c r="AW587" s="209"/>
      <c r="AX587" s="209"/>
      <c r="AY587" s="209"/>
      <c r="AZ587" s="209"/>
      <c r="BA587" s="209"/>
      <c r="BB587" s="209"/>
      <c r="BC587" s="209"/>
      <c r="BD587" s="209"/>
      <c r="BE587" s="209"/>
      <c r="BF587" s="209"/>
      <c r="BG587" s="209"/>
      <c r="BH587" s="209"/>
      <c r="BI587" s="209"/>
      <c r="BJ587" s="209"/>
      <c r="BK587" s="209"/>
      <c r="BL587" s="209"/>
      <c r="BM587" s="209"/>
      <c r="BN587" s="209"/>
      <c r="BO587" s="209"/>
      <c r="BP587" s="209"/>
      <c r="BQ587" s="209"/>
      <c r="BR587" s="209"/>
      <c r="BS587" s="209"/>
      <c r="BT587" s="209"/>
      <c r="BU587" s="209"/>
      <c r="BV587" s="209"/>
      <c r="BW587" s="209"/>
      <c r="BX587" s="209"/>
      <c r="BY587" s="209"/>
      <c r="BZ587" s="209"/>
      <c r="CA587" s="209"/>
    </row>
    <row r="588" spans="20:79" hidden="1" x14ac:dyDescent="0.2">
      <c r="T588" s="212"/>
      <c r="U588" s="212"/>
      <c r="V588" s="212"/>
      <c r="W588" s="213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  <c r="AT588" s="209"/>
      <c r="AU588" s="209"/>
      <c r="AV588" s="209"/>
      <c r="AW588" s="209"/>
      <c r="AX588" s="209"/>
      <c r="AY588" s="209"/>
      <c r="AZ588" s="209"/>
      <c r="BA588" s="209"/>
      <c r="BB588" s="209"/>
      <c r="BC588" s="209"/>
      <c r="BD588" s="209"/>
      <c r="BE588" s="209"/>
      <c r="BF588" s="209"/>
      <c r="BG588" s="209"/>
      <c r="BH588" s="209"/>
      <c r="BI588" s="209"/>
      <c r="BJ588" s="209"/>
      <c r="BK588" s="209"/>
      <c r="BL588" s="209"/>
      <c r="BM588" s="209"/>
      <c r="BN588" s="209"/>
      <c r="BO588" s="209"/>
      <c r="BP588" s="209"/>
      <c r="BQ588" s="209"/>
      <c r="BR588" s="209"/>
      <c r="BS588" s="209"/>
      <c r="BT588" s="209"/>
      <c r="BU588" s="209"/>
      <c r="BV588" s="209"/>
      <c r="BW588" s="209"/>
      <c r="BX588" s="209"/>
      <c r="BY588" s="209"/>
      <c r="BZ588" s="209"/>
      <c r="CA588" s="209"/>
    </row>
    <row r="589" spans="20:79" hidden="1" x14ac:dyDescent="0.2">
      <c r="T589" s="212"/>
      <c r="U589" s="212"/>
      <c r="V589" s="212"/>
      <c r="W589" s="213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  <c r="AT589" s="209"/>
      <c r="AU589" s="209"/>
      <c r="AV589" s="209"/>
      <c r="AW589" s="209"/>
      <c r="AX589" s="209"/>
      <c r="AY589" s="209"/>
      <c r="AZ589" s="209"/>
      <c r="BA589" s="209"/>
      <c r="BB589" s="209"/>
      <c r="BC589" s="209"/>
      <c r="BD589" s="209"/>
      <c r="BE589" s="209"/>
      <c r="BF589" s="209"/>
      <c r="BG589" s="209"/>
      <c r="BH589" s="209"/>
      <c r="BI589" s="209"/>
      <c r="BJ589" s="209"/>
      <c r="BK589" s="209"/>
      <c r="BL589" s="209"/>
      <c r="BM589" s="209"/>
      <c r="BN589" s="209"/>
      <c r="BO589" s="209"/>
      <c r="BP589" s="209"/>
      <c r="BQ589" s="209"/>
      <c r="BR589" s="209"/>
      <c r="BS589" s="209"/>
      <c r="BT589" s="209"/>
      <c r="BU589" s="209"/>
      <c r="BV589" s="209"/>
      <c r="BW589" s="209"/>
      <c r="BX589" s="209"/>
      <c r="BY589" s="209"/>
      <c r="BZ589" s="209"/>
      <c r="CA589" s="209"/>
    </row>
    <row r="590" spans="20:79" ht="5.25" hidden="1" customHeight="1" x14ac:dyDescent="0.2">
      <c r="T590" s="212"/>
      <c r="U590" s="212"/>
      <c r="V590" s="212"/>
      <c r="W590" s="213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  <c r="AT590" s="209"/>
      <c r="AU590" s="209"/>
      <c r="AV590" s="209"/>
      <c r="AW590" s="209"/>
      <c r="AX590" s="209"/>
      <c r="AY590" s="209"/>
      <c r="AZ590" s="209"/>
      <c r="BA590" s="209"/>
      <c r="BB590" s="209"/>
      <c r="BC590" s="209"/>
      <c r="BD590" s="209"/>
      <c r="BE590" s="209"/>
      <c r="BF590" s="209"/>
      <c r="BG590" s="209"/>
      <c r="BH590" s="209"/>
      <c r="BI590" s="209"/>
      <c r="BJ590" s="209"/>
      <c r="BK590" s="209"/>
      <c r="BL590" s="209"/>
      <c r="BM590" s="209"/>
      <c r="BN590" s="209"/>
      <c r="BO590" s="209"/>
      <c r="BP590" s="209"/>
      <c r="BQ590" s="209"/>
      <c r="BR590" s="209"/>
      <c r="BS590" s="209"/>
      <c r="BT590" s="209"/>
      <c r="BU590" s="209"/>
      <c r="BV590" s="209"/>
      <c r="BW590" s="209"/>
      <c r="BX590" s="209"/>
      <c r="BY590" s="209"/>
      <c r="BZ590" s="209"/>
      <c r="CA590" s="209"/>
    </row>
    <row r="591" spans="20:79" hidden="1" x14ac:dyDescent="0.2">
      <c r="T591" s="212"/>
      <c r="U591" s="212"/>
      <c r="V591" s="212"/>
      <c r="W591" s="213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  <c r="AT591" s="209"/>
      <c r="AU591" s="209"/>
      <c r="AV591" s="209"/>
      <c r="AW591" s="209"/>
      <c r="AX591" s="209"/>
      <c r="AY591" s="209"/>
      <c r="AZ591" s="209"/>
      <c r="BA591" s="209"/>
      <c r="BB591" s="209"/>
      <c r="BC591" s="209"/>
      <c r="BD591" s="209"/>
      <c r="BE591" s="209"/>
      <c r="BF591" s="209"/>
      <c r="BG591" s="209"/>
      <c r="BH591" s="209"/>
      <c r="BI591" s="209"/>
      <c r="BJ591" s="209"/>
      <c r="BK591" s="209"/>
      <c r="BL591" s="209"/>
      <c r="BM591" s="209"/>
      <c r="BN591" s="209"/>
      <c r="BO591" s="209"/>
      <c r="BP591" s="209"/>
      <c r="BQ591" s="209"/>
      <c r="BR591" s="209"/>
      <c r="BS591" s="209"/>
      <c r="BT591" s="209"/>
      <c r="BU591" s="209"/>
      <c r="BV591" s="209"/>
      <c r="BW591" s="209"/>
      <c r="BX591" s="209"/>
      <c r="BY591" s="209"/>
      <c r="BZ591" s="209"/>
      <c r="CA591" s="209"/>
    </row>
    <row r="592" spans="20:79" hidden="1" x14ac:dyDescent="0.2">
      <c r="T592" s="212"/>
      <c r="U592" s="212"/>
      <c r="V592" s="212"/>
      <c r="W592" s="213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  <c r="AT592" s="209"/>
      <c r="AU592" s="209"/>
      <c r="AV592" s="209"/>
      <c r="AW592" s="209"/>
      <c r="AX592" s="209"/>
      <c r="AY592" s="209"/>
      <c r="AZ592" s="209"/>
      <c r="BA592" s="209"/>
      <c r="BB592" s="209"/>
      <c r="BC592" s="209"/>
      <c r="BD592" s="209"/>
      <c r="BE592" s="209"/>
      <c r="BF592" s="209"/>
      <c r="BG592" s="209"/>
      <c r="BH592" s="209"/>
      <c r="BI592" s="209"/>
      <c r="BJ592" s="209"/>
      <c r="BK592" s="209"/>
      <c r="BL592" s="209"/>
      <c r="BM592" s="209"/>
      <c r="BN592" s="209"/>
      <c r="BO592" s="209"/>
      <c r="BP592" s="209"/>
      <c r="BQ592" s="209"/>
      <c r="BR592" s="209"/>
      <c r="BS592" s="209"/>
      <c r="BT592" s="209"/>
      <c r="BU592" s="209"/>
      <c r="BV592" s="209"/>
      <c r="BW592" s="209"/>
      <c r="BX592" s="209"/>
      <c r="BY592" s="209"/>
      <c r="BZ592" s="209"/>
      <c r="CA592" s="209"/>
    </row>
    <row r="593" spans="20:79" hidden="1" x14ac:dyDescent="0.2">
      <c r="T593" s="212"/>
      <c r="U593" s="212"/>
      <c r="V593" s="212"/>
      <c r="W593" s="213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  <c r="AW593" s="209"/>
      <c r="AX593" s="209"/>
      <c r="AY593" s="209"/>
      <c r="AZ593" s="209"/>
      <c r="BA593" s="209"/>
      <c r="BB593" s="209"/>
      <c r="BC593" s="209"/>
      <c r="BD593" s="209"/>
      <c r="BE593" s="209"/>
      <c r="BF593" s="209"/>
      <c r="BG593" s="209"/>
      <c r="BH593" s="209"/>
      <c r="BI593" s="209"/>
      <c r="BJ593" s="209"/>
      <c r="BK593" s="209"/>
      <c r="BL593" s="209"/>
      <c r="BM593" s="209"/>
      <c r="BN593" s="209"/>
      <c r="BO593" s="209"/>
      <c r="BP593" s="209"/>
      <c r="BQ593" s="209"/>
      <c r="BR593" s="209"/>
      <c r="BS593" s="209"/>
      <c r="BT593" s="209"/>
      <c r="BU593" s="209"/>
      <c r="BV593" s="209"/>
      <c r="BW593" s="209"/>
      <c r="BX593" s="209"/>
      <c r="BY593" s="209"/>
      <c r="BZ593" s="209"/>
      <c r="CA593" s="209"/>
    </row>
    <row r="594" spans="20:79" hidden="1" x14ac:dyDescent="0.2">
      <c r="T594" s="212"/>
      <c r="U594" s="212"/>
      <c r="V594" s="212"/>
      <c r="W594" s="213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  <c r="AW594" s="209"/>
      <c r="AX594" s="209"/>
      <c r="AY594" s="209"/>
      <c r="AZ594" s="209"/>
      <c r="BA594" s="209"/>
      <c r="BB594" s="209"/>
      <c r="BC594" s="209"/>
      <c r="BD594" s="209"/>
      <c r="BE594" s="209"/>
      <c r="BF594" s="209"/>
      <c r="BG594" s="209"/>
      <c r="BH594" s="209"/>
      <c r="BI594" s="209"/>
      <c r="BJ594" s="209"/>
      <c r="BK594" s="209"/>
      <c r="BL594" s="209"/>
      <c r="BM594" s="209"/>
      <c r="BN594" s="209"/>
      <c r="BO594" s="209"/>
      <c r="BP594" s="209"/>
      <c r="BQ594" s="209"/>
      <c r="BR594" s="209"/>
      <c r="BS594" s="209"/>
      <c r="BT594" s="209"/>
      <c r="BU594" s="209"/>
      <c r="BV594" s="209"/>
      <c r="BW594" s="209"/>
      <c r="BX594" s="209"/>
      <c r="BY594" s="209"/>
      <c r="BZ594" s="209"/>
      <c r="CA594" s="209"/>
    </row>
    <row r="595" spans="20:79" hidden="1" x14ac:dyDescent="0.2">
      <c r="T595" s="212"/>
      <c r="U595" s="212"/>
      <c r="V595" s="212"/>
      <c r="W595" s="213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  <c r="AW595" s="209"/>
      <c r="AX595" s="209"/>
      <c r="AY595" s="209"/>
      <c r="AZ595" s="209"/>
      <c r="BA595" s="209"/>
      <c r="BB595" s="209"/>
      <c r="BC595" s="209"/>
      <c r="BD595" s="209"/>
      <c r="BE595" s="209"/>
      <c r="BF595" s="209"/>
      <c r="BG595" s="209"/>
      <c r="BH595" s="209"/>
      <c r="BI595" s="209"/>
      <c r="BJ595" s="209"/>
      <c r="BK595" s="209"/>
      <c r="BL595" s="209"/>
      <c r="BM595" s="209"/>
      <c r="BN595" s="209"/>
      <c r="BO595" s="209"/>
      <c r="BP595" s="209"/>
      <c r="BQ595" s="209"/>
      <c r="BR595" s="209"/>
      <c r="BS595" s="209"/>
      <c r="BT595" s="209"/>
      <c r="BU595" s="209"/>
      <c r="BV595" s="209"/>
      <c r="BW595" s="209"/>
      <c r="BX595" s="209"/>
      <c r="BY595" s="209"/>
      <c r="BZ595" s="209"/>
      <c r="CA595" s="209"/>
    </row>
    <row r="596" spans="20:79" hidden="1" x14ac:dyDescent="0.2">
      <c r="T596" s="212"/>
      <c r="U596" s="212"/>
      <c r="V596" s="212"/>
      <c r="W596" s="213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  <c r="AW596" s="209"/>
      <c r="AX596" s="209"/>
      <c r="AY596" s="209"/>
      <c r="AZ596" s="209"/>
      <c r="BA596" s="209"/>
      <c r="BB596" s="209"/>
      <c r="BC596" s="209"/>
      <c r="BD596" s="209"/>
      <c r="BE596" s="209"/>
      <c r="BF596" s="209"/>
      <c r="BG596" s="209"/>
      <c r="BH596" s="209"/>
      <c r="BI596" s="209"/>
      <c r="BJ596" s="209"/>
      <c r="BK596" s="209"/>
      <c r="BL596" s="209"/>
      <c r="BM596" s="209"/>
      <c r="BN596" s="209"/>
      <c r="BO596" s="209"/>
      <c r="BP596" s="209"/>
      <c r="BQ596" s="209"/>
      <c r="BR596" s="209"/>
      <c r="BS596" s="209"/>
      <c r="BT596" s="209"/>
      <c r="BU596" s="209"/>
      <c r="BV596" s="209"/>
      <c r="BW596" s="209"/>
      <c r="BX596" s="209"/>
      <c r="BY596" s="209"/>
      <c r="BZ596" s="209"/>
      <c r="CA596" s="209"/>
    </row>
    <row r="597" spans="20:79" hidden="1" x14ac:dyDescent="0.2">
      <c r="T597" s="212"/>
      <c r="U597" s="212"/>
      <c r="V597" s="212"/>
      <c r="W597" s="213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  <c r="AW597" s="209"/>
      <c r="AX597" s="209"/>
      <c r="AY597" s="209"/>
      <c r="AZ597" s="209"/>
      <c r="BA597" s="209"/>
      <c r="BB597" s="209"/>
      <c r="BC597" s="209"/>
      <c r="BD597" s="209"/>
      <c r="BE597" s="209"/>
      <c r="BF597" s="209"/>
      <c r="BG597" s="209"/>
      <c r="BH597" s="209"/>
      <c r="BI597" s="209"/>
      <c r="BJ597" s="209"/>
      <c r="BK597" s="209"/>
      <c r="BL597" s="209"/>
      <c r="BM597" s="209"/>
      <c r="BN597" s="209"/>
      <c r="BO597" s="209"/>
      <c r="BP597" s="209"/>
      <c r="BQ597" s="209"/>
      <c r="BR597" s="209"/>
      <c r="BS597" s="209"/>
      <c r="BT597" s="209"/>
      <c r="BU597" s="209"/>
      <c r="BV597" s="209"/>
      <c r="BW597" s="209"/>
      <c r="BX597" s="209"/>
      <c r="BY597" s="209"/>
      <c r="BZ597" s="209"/>
      <c r="CA597" s="209"/>
    </row>
    <row r="598" spans="20:79" hidden="1" x14ac:dyDescent="0.2">
      <c r="T598" s="212"/>
      <c r="U598" s="212"/>
      <c r="V598" s="212"/>
      <c r="W598" s="213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  <c r="AW598" s="209"/>
      <c r="AX598" s="209"/>
      <c r="AY598" s="209"/>
      <c r="AZ598" s="209"/>
      <c r="BA598" s="209"/>
      <c r="BB598" s="209"/>
      <c r="BC598" s="209"/>
      <c r="BD598" s="209"/>
      <c r="BE598" s="209"/>
      <c r="BF598" s="209"/>
      <c r="BG598" s="209"/>
      <c r="BH598" s="209"/>
      <c r="BI598" s="209"/>
      <c r="BJ598" s="209"/>
      <c r="BK598" s="209"/>
      <c r="BL598" s="209"/>
      <c r="BM598" s="209"/>
      <c r="BN598" s="209"/>
      <c r="BO598" s="209"/>
      <c r="BP598" s="209"/>
      <c r="BQ598" s="209"/>
      <c r="BR598" s="209"/>
      <c r="BS598" s="209"/>
      <c r="BT598" s="209"/>
      <c r="BU598" s="209"/>
      <c r="BV598" s="209"/>
      <c r="BW598" s="209"/>
      <c r="BX598" s="209"/>
      <c r="BY598" s="209"/>
      <c r="BZ598" s="209"/>
      <c r="CA598" s="209"/>
    </row>
    <row r="599" spans="20:79" hidden="1" x14ac:dyDescent="0.2">
      <c r="T599" s="212"/>
      <c r="U599" s="212"/>
      <c r="V599" s="212"/>
      <c r="W599" s="213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  <c r="AW599" s="209"/>
      <c r="AX599" s="209"/>
      <c r="AY599" s="209"/>
      <c r="AZ599" s="209"/>
      <c r="BA599" s="209"/>
      <c r="BB599" s="209"/>
      <c r="BC599" s="209"/>
      <c r="BD599" s="209"/>
      <c r="BE599" s="209"/>
      <c r="BF599" s="209"/>
      <c r="BG599" s="209"/>
      <c r="BH599" s="209"/>
      <c r="BI599" s="209"/>
      <c r="BJ599" s="209"/>
      <c r="BK599" s="209"/>
      <c r="BL599" s="209"/>
      <c r="BM599" s="209"/>
      <c r="BN599" s="209"/>
      <c r="BO599" s="209"/>
      <c r="BP599" s="209"/>
      <c r="BQ599" s="209"/>
      <c r="BR599" s="209"/>
      <c r="BS599" s="209"/>
      <c r="BT599" s="209"/>
      <c r="BU599" s="209"/>
      <c r="BV599" s="209"/>
      <c r="BW599" s="209"/>
      <c r="BX599" s="209"/>
      <c r="BY599" s="209"/>
      <c r="BZ599" s="209"/>
      <c r="CA599" s="209"/>
    </row>
    <row r="600" spans="20:79" hidden="1" x14ac:dyDescent="0.2">
      <c r="T600" s="212"/>
      <c r="U600" s="212"/>
      <c r="V600" s="212"/>
      <c r="W600" s="213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  <c r="AT600" s="209"/>
      <c r="AU600" s="209"/>
      <c r="AV600" s="209"/>
      <c r="AW600" s="209"/>
      <c r="AX600" s="209"/>
      <c r="AY600" s="209"/>
      <c r="AZ600" s="209"/>
      <c r="BA600" s="209"/>
      <c r="BB600" s="209"/>
      <c r="BC600" s="209"/>
      <c r="BD600" s="209"/>
      <c r="BE600" s="209"/>
      <c r="BF600" s="209"/>
      <c r="BG600" s="209"/>
      <c r="BH600" s="209"/>
      <c r="BI600" s="209"/>
      <c r="BJ600" s="209"/>
      <c r="BK600" s="209"/>
      <c r="BL600" s="209"/>
      <c r="BM600" s="209"/>
      <c r="BN600" s="209"/>
      <c r="BO600" s="209"/>
      <c r="BP600" s="209"/>
      <c r="BQ600" s="209"/>
      <c r="BR600" s="209"/>
      <c r="BS600" s="209"/>
      <c r="BT600" s="209"/>
      <c r="BU600" s="209"/>
      <c r="BV600" s="209"/>
      <c r="BW600" s="209"/>
      <c r="BX600" s="209"/>
      <c r="BY600" s="209"/>
      <c r="BZ600" s="209"/>
      <c r="CA600" s="209"/>
    </row>
    <row r="601" spans="20:79" hidden="1" x14ac:dyDescent="0.2">
      <c r="T601" s="212"/>
      <c r="U601" s="212"/>
      <c r="V601" s="212"/>
      <c r="W601" s="213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  <c r="AT601" s="209"/>
      <c r="AU601" s="209"/>
      <c r="AV601" s="209"/>
      <c r="AW601" s="209"/>
      <c r="AX601" s="209"/>
      <c r="AY601" s="209"/>
      <c r="AZ601" s="209"/>
      <c r="BA601" s="209"/>
      <c r="BB601" s="209"/>
      <c r="BC601" s="209"/>
      <c r="BD601" s="209"/>
      <c r="BE601" s="209"/>
      <c r="BF601" s="209"/>
      <c r="BG601" s="209"/>
      <c r="BH601" s="209"/>
      <c r="BI601" s="209"/>
      <c r="BJ601" s="209"/>
      <c r="BK601" s="209"/>
      <c r="BL601" s="209"/>
      <c r="BM601" s="209"/>
      <c r="BN601" s="209"/>
      <c r="BO601" s="209"/>
      <c r="BP601" s="209"/>
      <c r="BQ601" s="209"/>
      <c r="BR601" s="209"/>
      <c r="BS601" s="209"/>
      <c r="BT601" s="209"/>
      <c r="BU601" s="209"/>
      <c r="BV601" s="209"/>
      <c r="BW601" s="209"/>
      <c r="BX601" s="209"/>
      <c r="BY601" s="209"/>
      <c r="BZ601" s="209"/>
      <c r="CA601" s="209"/>
    </row>
    <row r="602" spans="20:79" hidden="1" x14ac:dyDescent="0.2">
      <c r="T602" s="212"/>
      <c r="U602" s="212"/>
      <c r="V602" s="212"/>
      <c r="W602" s="213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  <c r="AT602" s="209"/>
      <c r="AU602" s="209"/>
      <c r="AV602" s="209"/>
      <c r="AW602" s="209"/>
      <c r="AX602" s="209"/>
      <c r="AY602" s="209"/>
      <c r="AZ602" s="209"/>
      <c r="BA602" s="209"/>
      <c r="BB602" s="209"/>
      <c r="BC602" s="209"/>
      <c r="BD602" s="209"/>
      <c r="BE602" s="209"/>
      <c r="BF602" s="209"/>
      <c r="BG602" s="209"/>
      <c r="BH602" s="209"/>
      <c r="BI602" s="209"/>
      <c r="BJ602" s="209"/>
      <c r="BK602" s="209"/>
      <c r="BL602" s="209"/>
      <c r="BM602" s="209"/>
      <c r="BN602" s="209"/>
      <c r="BO602" s="209"/>
      <c r="BP602" s="209"/>
      <c r="BQ602" s="209"/>
      <c r="BR602" s="209"/>
      <c r="BS602" s="209"/>
      <c r="BT602" s="209"/>
      <c r="BU602" s="209"/>
      <c r="BV602" s="209"/>
      <c r="BW602" s="209"/>
      <c r="BX602" s="209"/>
      <c r="BY602" s="209"/>
      <c r="BZ602" s="209"/>
      <c r="CA602" s="209"/>
    </row>
    <row r="603" spans="20:79" hidden="1" x14ac:dyDescent="0.2">
      <c r="T603" s="212"/>
      <c r="U603" s="212"/>
      <c r="V603" s="212"/>
      <c r="W603" s="213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  <c r="AT603" s="209"/>
      <c r="AU603" s="209"/>
      <c r="AV603" s="209"/>
      <c r="AW603" s="209"/>
      <c r="AX603" s="209"/>
      <c r="AY603" s="209"/>
      <c r="AZ603" s="209"/>
      <c r="BA603" s="209"/>
      <c r="BB603" s="209"/>
      <c r="BC603" s="209"/>
      <c r="BD603" s="209"/>
      <c r="BE603" s="209"/>
      <c r="BF603" s="209"/>
      <c r="BG603" s="209"/>
      <c r="BH603" s="209"/>
      <c r="BI603" s="209"/>
      <c r="BJ603" s="209"/>
      <c r="BK603" s="209"/>
      <c r="BL603" s="209"/>
      <c r="BM603" s="209"/>
      <c r="BN603" s="209"/>
      <c r="BO603" s="209"/>
      <c r="BP603" s="209"/>
      <c r="BQ603" s="209"/>
      <c r="BR603" s="209"/>
      <c r="BS603" s="209"/>
      <c r="BT603" s="209"/>
      <c r="BU603" s="209"/>
      <c r="BV603" s="209"/>
      <c r="BW603" s="209"/>
      <c r="BX603" s="209"/>
      <c r="BY603" s="209"/>
      <c r="BZ603" s="209"/>
      <c r="CA603" s="209"/>
    </row>
    <row r="604" spans="20:79" hidden="1" x14ac:dyDescent="0.2">
      <c r="T604" s="212"/>
      <c r="U604" s="212"/>
      <c r="V604" s="212"/>
      <c r="W604" s="213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  <c r="AT604" s="209"/>
      <c r="AU604" s="209"/>
      <c r="AV604" s="209"/>
      <c r="AW604" s="209"/>
      <c r="AX604" s="209"/>
      <c r="AY604" s="209"/>
      <c r="AZ604" s="209"/>
      <c r="BA604" s="209"/>
      <c r="BB604" s="209"/>
      <c r="BC604" s="209"/>
      <c r="BD604" s="209"/>
      <c r="BE604" s="209"/>
      <c r="BF604" s="209"/>
      <c r="BG604" s="209"/>
      <c r="BH604" s="209"/>
      <c r="BI604" s="209"/>
      <c r="BJ604" s="209"/>
      <c r="BK604" s="209"/>
      <c r="BL604" s="209"/>
      <c r="BM604" s="209"/>
      <c r="BN604" s="209"/>
      <c r="BO604" s="209"/>
      <c r="BP604" s="209"/>
      <c r="BQ604" s="209"/>
      <c r="BR604" s="209"/>
      <c r="BS604" s="209"/>
      <c r="BT604" s="209"/>
      <c r="BU604" s="209"/>
      <c r="BV604" s="209"/>
      <c r="BW604" s="209"/>
      <c r="BX604" s="209"/>
      <c r="BY604" s="209"/>
      <c r="BZ604" s="209"/>
      <c r="CA604" s="209"/>
    </row>
    <row r="605" spans="20:79" hidden="1" x14ac:dyDescent="0.2">
      <c r="T605" s="212"/>
      <c r="U605" s="212"/>
      <c r="V605" s="212"/>
      <c r="W605" s="213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  <c r="AT605" s="209"/>
      <c r="AU605" s="209"/>
      <c r="AV605" s="209"/>
      <c r="AW605" s="209"/>
      <c r="AX605" s="209"/>
      <c r="AY605" s="209"/>
      <c r="AZ605" s="209"/>
      <c r="BA605" s="209"/>
      <c r="BB605" s="209"/>
      <c r="BC605" s="209"/>
      <c r="BD605" s="209"/>
      <c r="BE605" s="209"/>
      <c r="BF605" s="209"/>
      <c r="BG605" s="209"/>
      <c r="BH605" s="209"/>
      <c r="BI605" s="209"/>
      <c r="BJ605" s="209"/>
      <c r="BK605" s="209"/>
      <c r="BL605" s="209"/>
      <c r="BM605" s="209"/>
      <c r="BN605" s="209"/>
      <c r="BO605" s="209"/>
      <c r="BP605" s="209"/>
      <c r="BQ605" s="209"/>
      <c r="BR605" s="209"/>
      <c r="BS605" s="209"/>
      <c r="BT605" s="209"/>
      <c r="BU605" s="209"/>
      <c r="BV605" s="209"/>
      <c r="BW605" s="209"/>
      <c r="BX605" s="209"/>
      <c r="BY605" s="209"/>
      <c r="BZ605" s="209"/>
      <c r="CA605" s="209"/>
    </row>
    <row r="606" spans="20:79" hidden="1" x14ac:dyDescent="0.2">
      <c r="T606" s="212"/>
      <c r="U606" s="212"/>
      <c r="V606" s="212"/>
      <c r="W606" s="213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  <c r="AT606" s="209"/>
      <c r="AU606" s="209"/>
      <c r="AV606" s="209"/>
      <c r="AW606" s="209"/>
      <c r="AX606" s="209"/>
      <c r="AY606" s="209"/>
      <c r="AZ606" s="209"/>
      <c r="BA606" s="209"/>
      <c r="BB606" s="209"/>
      <c r="BC606" s="209"/>
      <c r="BD606" s="209"/>
      <c r="BE606" s="209"/>
      <c r="BF606" s="209"/>
      <c r="BG606" s="209"/>
      <c r="BH606" s="209"/>
      <c r="BI606" s="209"/>
      <c r="BJ606" s="209"/>
      <c r="BK606" s="209"/>
      <c r="BL606" s="209"/>
      <c r="BM606" s="209"/>
      <c r="BN606" s="209"/>
      <c r="BO606" s="209"/>
      <c r="BP606" s="209"/>
      <c r="BQ606" s="209"/>
      <c r="BR606" s="209"/>
      <c r="BS606" s="209"/>
      <c r="BT606" s="209"/>
      <c r="BU606" s="209"/>
      <c r="BV606" s="209"/>
      <c r="BW606" s="209"/>
      <c r="BX606" s="209"/>
      <c r="BY606" s="209"/>
      <c r="BZ606" s="209"/>
      <c r="CA606" s="209"/>
    </row>
    <row r="607" spans="20:79" hidden="1" x14ac:dyDescent="0.2">
      <c r="T607" s="212"/>
      <c r="U607" s="212"/>
      <c r="V607" s="212"/>
      <c r="W607" s="213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  <c r="AT607" s="209"/>
      <c r="AU607" s="209"/>
      <c r="AV607" s="209"/>
      <c r="AW607" s="209"/>
      <c r="AX607" s="209"/>
      <c r="AY607" s="209"/>
      <c r="AZ607" s="209"/>
      <c r="BA607" s="209"/>
      <c r="BB607" s="209"/>
      <c r="BC607" s="209"/>
      <c r="BD607" s="209"/>
      <c r="BE607" s="209"/>
      <c r="BF607" s="209"/>
      <c r="BG607" s="209"/>
      <c r="BH607" s="209"/>
      <c r="BI607" s="209"/>
      <c r="BJ607" s="209"/>
      <c r="BK607" s="209"/>
      <c r="BL607" s="209"/>
      <c r="BM607" s="209"/>
      <c r="BN607" s="209"/>
      <c r="BO607" s="209"/>
      <c r="BP607" s="209"/>
      <c r="BQ607" s="209"/>
      <c r="BR607" s="209"/>
      <c r="BS607" s="209"/>
      <c r="BT607" s="209"/>
      <c r="BU607" s="209"/>
      <c r="BV607" s="209"/>
      <c r="BW607" s="209"/>
      <c r="BX607" s="209"/>
      <c r="BY607" s="209"/>
      <c r="BZ607" s="209"/>
      <c r="CA607" s="209"/>
    </row>
    <row r="608" spans="20:79" hidden="1" x14ac:dyDescent="0.2">
      <c r="T608" s="212"/>
      <c r="U608" s="212"/>
      <c r="V608" s="212"/>
      <c r="W608" s="213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  <c r="AT608" s="209"/>
      <c r="AU608" s="209"/>
      <c r="AV608" s="209"/>
      <c r="AW608" s="209"/>
      <c r="AX608" s="209"/>
      <c r="AY608" s="209"/>
      <c r="AZ608" s="209"/>
      <c r="BA608" s="209"/>
      <c r="BB608" s="209"/>
      <c r="BC608" s="209"/>
      <c r="BD608" s="209"/>
      <c r="BE608" s="209"/>
      <c r="BF608" s="209"/>
      <c r="BG608" s="209"/>
      <c r="BH608" s="209"/>
      <c r="BI608" s="209"/>
      <c r="BJ608" s="209"/>
      <c r="BK608" s="209"/>
      <c r="BL608" s="209"/>
      <c r="BM608" s="209"/>
      <c r="BN608" s="209"/>
      <c r="BO608" s="209"/>
      <c r="BP608" s="209"/>
      <c r="BQ608" s="209"/>
      <c r="BR608" s="209"/>
      <c r="BS608" s="209"/>
      <c r="BT608" s="209"/>
      <c r="BU608" s="209"/>
      <c r="BV608" s="209"/>
      <c r="BW608" s="209"/>
      <c r="BX608" s="209"/>
      <c r="BY608" s="209"/>
      <c r="BZ608" s="209"/>
      <c r="CA608" s="209"/>
    </row>
    <row r="609" spans="20:79" hidden="1" x14ac:dyDescent="0.2">
      <c r="T609" s="212"/>
      <c r="U609" s="212"/>
      <c r="V609" s="212"/>
      <c r="W609" s="213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  <c r="AT609" s="209"/>
      <c r="AU609" s="209"/>
      <c r="AV609" s="209"/>
      <c r="AW609" s="209"/>
      <c r="AX609" s="209"/>
      <c r="AY609" s="209"/>
      <c r="AZ609" s="209"/>
      <c r="BA609" s="209"/>
      <c r="BB609" s="209"/>
      <c r="BC609" s="209"/>
      <c r="BD609" s="209"/>
      <c r="BE609" s="209"/>
      <c r="BF609" s="209"/>
      <c r="BG609" s="209"/>
      <c r="BH609" s="209"/>
      <c r="BI609" s="209"/>
      <c r="BJ609" s="209"/>
      <c r="BK609" s="209"/>
      <c r="BL609" s="209"/>
      <c r="BM609" s="209"/>
      <c r="BN609" s="209"/>
      <c r="BO609" s="209"/>
      <c r="BP609" s="209"/>
      <c r="BQ609" s="209"/>
      <c r="BR609" s="209"/>
      <c r="BS609" s="209"/>
      <c r="BT609" s="209"/>
      <c r="BU609" s="209"/>
      <c r="BV609" s="209"/>
      <c r="BW609" s="209"/>
      <c r="BX609" s="209"/>
      <c r="BY609" s="209"/>
      <c r="BZ609" s="209"/>
      <c r="CA609" s="209"/>
    </row>
    <row r="610" spans="20:79" hidden="1" x14ac:dyDescent="0.2">
      <c r="T610" s="212"/>
      <c r="U610" s="212"/>
      <c r="V610" s="212"/>
      <c r="W610" s="213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  <c r="AT610" s="209"/>
      <c r="AU610" s="209"/>
      <c r="AV610" s="209"/>
      <c r="AW610" s="209"/>
      <c r="AX610" s="209"/>
      <c r="AY610" s="209"/>
      <c r="AZ610" s="209"/>
      <c r="BA610" s="209"/>
      <c r="BB610" s="209"/>
      <c r="BC610" s="209"/>
      <c r="BD610" s="209"/>
      <c r="BE610" s="209"/>
      <c r="BF610" s="209"/>
      <c r="BG610" s="209"/>
      <c r="BH610" s="209"/>
      <c r="BI610" s="209"/>
      <c r="BJ610" s="209"/>
      <c r="BK610" s="209"/>
      <c r="BL610" s="209"/>
      <c r="BM610" s="209"/>
      <c r="BN610" s="209"/>
      <c r="BO610" s="209"/>
      <c r="BP610" s="209"/>
      <c r="BQ610" s="209"/>
      <c r="BR610" s="209"/>
      <c r="BS610" s="209"/>
      <c r="BT610" s="209"/>
      <c r="BU610" s="209"/>
      <c r="BV610" s="209"/>
      <c r="BW610" s="209"/>
      <c r="BX610" s="209"/>
      <c r="BY610" s="209"/>
      <c r="BZ610" s="209"/>
      <c r="CA610" s="209"/>
    </row>
    <row r="611" spans="20:79" hidden="1" x14ac:dyDescent="0.2">
      <c r="T611" s="212"/>
      <c r="U611" s="212"/>
      <c r="V611" s="212"/>
      <c r="W611" s="213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209"/>
      <c r="AW611" s="209"/>
      <c r="AX611" s="209"/>
      <c r="AY611" s="209"/>
      <c r="AZ611" s="209"/>
      <c r="BA611" s="209"/>
      <c r="BB611" s="209"/>
      <c r="BC611" s="209"/>
      <c r="BD611" s="209"/>
      <c r="BE611" s="209"/>
      <c r="BF611" s="209"/>
      <c r="BG611" s="209"/>
      <c r="BH611" s="209"/>
      <c r="BI611" s="209"/>
      <c r="BJ611" s="209"/>
      <c r="BK611" s="209"/>
      <c r="BL611" s="209"/>
      <c r="BM611" s="209"/>
      <c r="BN611" s="209"/>
      <c r="BO611" s="209"/>
      <c r="BP611" s="209"/>
      <c r="BQ611" s="209"/>
      <c r="BR611" s="209"/>
      <c r="BS611" s="209"/>
      <c r="BT611" s="209"/>
      <c r="BU611" s="209"/>
      <c r="BV611" s="209"/>
      <c r="BW611" s="209"/>
      <c r="BX611" s="209"/>
      <c r="BY611" s="209"/>
      <c r="BZ611" s="209"/>
      <c r="CA611" s="209"/>
    </row>
    <row r="612" spans="20:79" ht="1.5" hidden="1" customHeight="1" x14ac:dyDescent="0.2">
      <c r="T612" s="212"/>
      <c r="U612" s="212"/>
      <c r="V612" s="212"/>
      <c r="W612" s="213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  <c r="AT612" s="209"/>
      <c r="AU612" s="209"/>
      <c r="AV612" s="209"/>
      <c r="AW612" s="209"/>
      <c r="AX612" s="209"/>
      <c r="AY612" s="209"/>
      <c r="AZ612" s="209"/>
      <c r="BA612" s="209"/>
      <c r="BB612" s="209"/>
      <c r="BC612" s="209"/>
      <c r="BD612" s="209"/>
      <c r="BE612" s="209"/>
      <c r="BF612" s="209"/>
      <c r="BG612" s="209"/>
      <c r="BH612" s="209"/>
      <c r="BI612" s="209"/>
      <c r="BJ612" s="209"/>
      <c r="BK612" s="209"/>
      <c r="BL612" s="209"/>
      <c r="BM612" s="209"/>
      <c r="BN612" s="209"/>
      <c r="BO612" s="209"/>
      <c r="BP612" s="209"/>
      <c r="BQ612" s="209"/>
      <c r="BR612" s="209"/>
      <c r="BS612" s="209"/>
      <c r="BT612" s="209"/>
      <c r="BU612" s="209"/>
      <c r="BV612" s="209"/>
      <c r="BW612" s="209"/>
      <c r="BX612" s="209"/>
      <c r="BY612" s="209"/>
      <c r="BZ612" s="209"/>
      <c r="CA612" s="209"/>
    </row>
    <row r="613" spans="20:79" hidden="1" x14ac:dyDescent="0.2">
      <c r="T613" s="212"/>
      <c r="U613" s="212"/>
      <c r="V613" s="212"/>
      <c r="W613" s="213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  <c r="AT613" s="209"/>
      <c r="AU613" s="209"/>
      <c r="AV613" s="209"/>
      <c r="AW613" s="209"/>
      <c r="AX613" s="209"/>
      <c r="AY613" s="209"/>
      <c r="AZ613" s="209"/>
      <c r="BA613" s="209"/>
      <c r="BB613" s="209"/>
      <c r="BC613" s="209"/>
      <c r="BD613" s="209"/>
      <c r="BE613" s="209"/>
      <c r="BF613" s="209"/>
      <c r="BG613" s="209"/>
      <c r="BH613" s="209"/>
      <c r="BI613" s="209"/>
      <c r="BJ613" s="209"/>
      <c r="BK613" s="209"/>
      <c r="BL613" s="209"/>
      <c r="BM613" s="209"/>
      <c r="BN613" s="209"/>
      <c r="BO613" s="209"/>
      <c r="BP613" s="209"/>
      <c r="BQ613" s="209"/>
      <c r="BR613" s="209"/>
      <c r="BS613" s="209"/>
      <c r="BT613" s="209"/>
      <c r="BU613" s="209"/>
      <c r="BV613" s="209"/>
      <c r="BW613" s="209"/>
      <c r="BX613" s="209"/>
      <c r="BY613" s="209"/>
      <c r="BZ613" s="209"/>
      <c r="CA613" s="209"/>
    </row>
    <row r="614" spans="20:79" hidden="1" x14ac:dyDescent="0.2">
      <c r="T614" s="212"/>
      <c r="U614" s="212"/>
      <c r="V614" s="212"/>
      <c r="W614" s="213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  <c r="AT614" s="209"/>
      <c r="AU614" s="209"/>
      <c r="AV614" s="209"/>
      <c r="AW614" s="209"/>
      <c r="AX614" s="209"/>
      <c r="AY614" s="209"/>
      <c r="AZ614" s="209"/>
      <c r="BA614" s="209"/>
      <c r="BB614" s="209"/>
      <c r="BC614" s="209"/>
      <c r="BD614" s="209"/>
      <c r="BE614" s="209"/>
      <c r="BF614" s="209"/>
      <c r="BG614" s="209"/>
      <c r="BH614" s="209"/>
      <c r="BI614" s="209"/>
      <c r="BJ614" s="209"/>
      <c r="BK614" s="209"/>
      <c r="BL614" s="209"/>
      <c r="BM614" s="209"/>
      <c r="BN614" s="209"/>
      <c r="BO614" s="209"/>
      <c r="BP614" s="209"/>
      <c r="BQ614" s="209"/>
      <c r="BR614" s="209"/>
      <c r="BS614" s="209"/>
      <c r="BT614" s="209"/>
      <c r="BU614" s="209"/>
      <c r="BV614" s="209"/>
      <c r="BW614" s="209"/>
      <c r="BX614" s="209"/>
      <c r="BY614" s="209"/>
      <c r="BZ614" s="209"/>
      <c r="CA614" s="209"/>
    </row>
    <row r="615" spans="20:79" hidden="1" x14ac:dyDescent="0.2">
      <c r="T615" s="212"/>
      <c r="U615" s="212"/>
      <c r="V615" s="212"/>
      <c r="W615" s="213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  <c r="AT615" s="209"/>
      <c r="AU615" s="209"/>
      <c r="AV615" s="209"/>
      <c r="AW615" s="209"/>
      <c r="AX615" s="209"/>
      <c r="AY615" s="209"/>
      <c r="AZ615" s="209"/>
      <c r="BA615" s="209"/>
      <c r="BB615" s="209"/>
      <c r="BC615" s="209"/>
      <c r="BD615" s="209"/>
      <c r="BE615" s="209"/>
      <c r="BF615" s="209"/>
      <c r="BG615" s="209"/>
      <c r="BH615" s="209"/>
      <c r="BI615" s="209"/>
      <c r="BJ615" s="209"/>
      <c r="BK615" s="209"/>
      <c r="BL615" s="209"/>
      <c r="BM615" s="209"/>
      <c r="BN615" s="209"/>
      <c r="BO615" s="209"/>
      <c r="BP615" s="209"/>
      <c r="BQ615" s="209"/>
      <c r="BR615" s="209"/>
      <c r="BS615" s="209"/>
      <c r="BT615" s="209"/>
      <c r="BU615" s="209"/>
      <c r="BV615" s="209"/>
      <c r="BW615" s="209"/>
      <c r="BX615" s="209"/>
      <c r="BY615" s="209"/>
      <c r="BZ615" s="209"/>
      <c r="CA615" s="209"/>
    </row>
    <row r="616" spans="20:79" hidden="1" x14ac:dyDescent="0.2">
      <c r="T616" s="212"/>
      <c r="U616" s="212"/>
      <c r="V616" s="212"/>
      <c r="W616" s="213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  <c r="AT616" s="209"/>
      <c r="AU616" s="209"/>
      <c r="AV616" s="209"/>
      <c r="AW616" s="209"/>
      <c r="AX616" s="209"/>
      <c r="AY616" s="209"/>
      <c r="AZ616" s="209"/>
      <c r="BA616" s="209"/>
      <c r="BB616" s="209"/>
      <c r="BC616" s="209"/>
      <c r="BD616" s="209"/>
      <c r="BE616" s="209"/>
      <c r="BF616" s="209"/>
      <c r="BG616" s="209"/>
      <c r="BH616" s="209"/>
      <c r="BI616" s="209"/>
      <c r="BJ616" s="209"/>
      <c r="BK616" s="209"/>
      <c r="BL616" s="209"/>
      <c r="BM616" s="209"/>
      <c r="BN616" s="209"/>
      <c r="BO616" s="209"/>
      <c r="BP616" s="209"/>
      <c r="BQ616" s="209"/>
      <c r="BR616" s="209"/>
      <c r="BS616" s="209"/>
      <c r="BT616" s="209"/>
      <c r="BU616" s="209"/>
      <c r="BV616" s="209"/>
      <c r="BW616" s="209"/>
      <c r="BX616" s="209"/>
      <c r="BY616" s="209"/>
      <c r="BZ616" s="209"/>
      <c r="CA616" s="209"/>
    </row>
    <row r="617" spans="20:79" hidden="1" x14ac:dyDescent="0.2">
      <c r="T617" s="212"/>
      <c r="U617" s="212"/>
      <c r="V617" s="212"/>
      <c r="W617" s="213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  <c r="AT617" s="209"/>
      <c r="AU617" s="209"/>
      <c r="AV617" s="209"/>
      <c r="AW617" s="209"/>
      <c r="AX617" s="209"/>
      <c r="AY617" s="209"/>
      <c r="AZ617" s="209"/>
      <c r="BA617" s="209"/>
      <c r="BB617" s="209"/>
      <c r="BC617" s="209"/>
      <c r="BD617" s="209"/>
      <c r="BE617" s="209"/>
      <c r="BF617" s="209"/>
      <c r="BG617" s="209"/>
      <c r="BH617" s="209"/>
      <c r="BI617" s="209"/>
      <c r="BJ617" s="209"/>
      <c r="BK617" s="209"/>
      <c r="BL617" s="209"/>
      <c r="BM617" s="209"/>
      <c r="BN617" s="209"/>
      <c r="BO617" s="209"/>
      <c r="BP617" s="209"/>
      <c r="BQ617" s="209"/>
      <c r="BR617" s="209"/>
      <c r="BS617" s="209"/>
      <c r="BT617" s="209"/>
      <c r="BU617" s="209"/>
      <c r="BV617" s="209"/>
      <c r="BW617" s="209"/>
      <c r="BX617" s="209"/>
      <c r="BY617" s="209"/>
      <c r="BZ617" s="209"/>
      <c r="CA617" s="209"/>
    </row>
    <row r="618" spans="20:79" hidden="1" x14ac:dyDescent="0.2">
      <c r="T618" s="212"/>
      <c r="U618" s="212"/>
      <c r="V618" s="212"/>
      <c r="W618" s="213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  <c r="AT618" s="209"/>
      <c r="AU618" s="209"/>
      <c r="AV618" s="209"/>
      <c r="AW618" s="209"/>
      <c r="AX618" s="209"/>
      <c r="AY618" s="209"/>
      <c r="AZ618" s="209"/>
      <c r="BA618" s="209"/>
      <c r="BB618" s="209"/>
      <c r="BC618" s="209"/>
      <c r="BD618" s="209"/>
      <c r="BE618" s="209"/>
      <c r="BF618" s="209"/>
      <c r="BG618" s="209"/>
      <c r="BH618" s="209"/>
      <c r="BI618" s="209"/>
      <c r="BJ618" s="209"/>
      <c r="BK618" s="209"/>
      <c r="BL618" s="209"/>
      <c r="BM618" s="209"/>
      <c r="BN618" s="209"/>
      <c r="BO618" s="209"/>
      <c r="BP618" s="209"/>
      <c r="BQ618" s="209"/>
      <c r="BR618" s="209"/>
      <c r="BS618" s="209"/>
      <c r="BT618" s="209"/>
      <c r="BU618" s="209"/>
      <c r="BV618" s="209"/>
      <c r="BW618" s="209"/>
      <c r="BX618" s="209"/>
      <c r="BY618" s="209"/>
      <c r="BZ618" s="209"/>
      <c r="CA618" s="209"/>
    </row>
    <row r="619" spans="20:79" hidden="1" x14ac:dyDescent="0.2">
      <c r="T619" s="212"/>
      <c r="U619" s="212"/>
      <c r="V619" s="212"/>
      <c r="W619" s="213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  <c r="AT619" s="209"/>
      <c r="AU619" s="209"/>
      <c r="AV619" s="209"/>
      <c r="AW619" s="209"/>
      <c r="AX619" s="209"/>
      <c r="AY619" s="209"/>
      <c r="AZ619" s="209"/>
      <c r="BA619" s="209"/>
      <c r="BB619" s="209"/>
      <c r="BC619" s="209"/>
      <c r="BD619" s="209"/>
      <c r="BE619" s="209"/>
      <c r="BF619" s="209"/>
      <c r="BG619" s="209"/>
      <c r="BH619" s="209"/>
      <c r="BI619" s="209"/>
      <c r="BJ619" s="209"/>
      <c r="BK619" s="209"/>
      <c r="BL619" s="209"/>
      <c r="BM619" s="209"/>
      <c r="BN619" s="209"/>
      <c r="BO619" s="209"/>
      <c r="BP619" s="209"/>
      <c r="BQ619" s="209"/>
      <c r="BR619" s="209"/>
      <c r="BS619" s="209"/>
      <c r="BT619" s="209"/>
      <c r="BU619" s="209"/>
      <c r="BV619" s="209"/>
      <c r="BW619" s="209"/>
      <c r="BX619" s="209"/>
      <c r="BY619" s="209"/>
      <c r="BZ619" s="209"/>
      <c r="CA619" s="209"/>
    </row>
    <row r="620" spans="20:79" hidden="1" x14ac:dyDescent="0.2">
      <c r="T620" s="212"/>
      <c r="U620" s="212"/>
      <c r="V620" s="212"/>
      <c r="W620" s="213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  <c r="AW620" s="209"/>
      <c r="AX620" s="209"/>
      <c r="AY620" s="209"/>
      <c r="AZ620" s="209"/>
      <c r="BA620" s="209"/>
      <c r="BB620" s="209"/>
      <c r="BC620" s="209"/>
      <c r="BD620" s="209"/>
      <c r="BE620" s="209"/>
      <c r="BF620" s="209"/>
      <c r="BG620" s="209"/>
      <c r="BH620" s="209"/>
      <c r="BI620" s="209"/>
      <c r="BJ620" s="209"/>
      <c r="BK620" s="209"/>
      <c r="BL620" s="209"/>
      <c r="BM620" s="209"/>
      <c r="BN620" s="209"/>
      <c r="BO620" s="209"/>
      <c r="BP620" s="209"/>
      <c r="BQ620" s="209"/>
      <c r="BR620" s="209"/>
      <c r="BS620" s="209"/>
      <c r="BT620" s="209"/>
      <c r="BU620" s="209"/>
      <c r="BV620" s="209"/>
      <c r="BW620" s="209"/>
      <c r="BX620" s="209"/>
      <c r="BY620" s="209"/>
      <c r="BZ620" s="209"/>
      <c r="CA620" s="209"/>
    </row>
    <row r="621" spans="20:79" hidden="1" x14ac:dyDescent="0.2">
      <c r="T621" s="212"/>
      <c r="U621" s="212"/>
      <c r="V621" s="212"/>
      <c r="W621" s="213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  <c r="AW621" s="209"/>
      <c r="AX621" s="209"/>
      <c r="AY621" s="209"/>
      <c r="AZ621" s="209"/>
      <c r="BA621" s="209"/>
      <c r="BB621" s="209"/>
      <c r="BC621" s="209"/>
      <c r="BD621" s="209"/>
      <c r="BE621" s="209"/>
      <c r="BF621" s="209"/>
      <c r="BG621" s="209"/>
      <c r="BH621" s="209"/>
      <c r="BI621" s="209"/>
      <c r="BJ621" s="209"/>
      <c r="BK621" s="209"/>
      <c r="BL621" s="209"/>
      <c r="BM621" s="209"/>
      <c r="BN621" s="209"/>
      <c r="BO621" s="209"/>
      <c r="BP621" s="209"/>
      <c r="BQ621" s="209"/>
      <c r="BR621" s="209"/>
      <c r="BS621" s="209"/>
      <c r="BT621" s="209"/>
      <c r="BU621" s="209"/>
      <c r="BV621" s="209"/>
      <c r="BW621" s="209"/>
      <c r="BX621" s="209"/>
      <c r="BY621" s="209"/>
      <c r="BZ621" s="209"/>
      <c r="CA621" s="209"/>
    </row>
    <row r="622" spans="20:79" hidden="1" x14ac:dyDescent="0.2">
      <c r="T622" s="212"/>
      <c r="U622" s="212"/>
      <c r="V622" s="212"/>
      <c r="W622" s="213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  <c r="AT622" s="209"/>
      <c r="AU622" s="209"/>
      <c r="AV622" s="209"/>
      <c r="AW622" s="209"/>
      <c r="AX622" s="209"/>
      <c r="AY622" s="209"/>
      <c r="AZ622" s="209"/>
      <c r="BA622" s="209"/>
      <c r="BB622" s="209"/>
      <c r="BC622" s="209"/>
      <c r="BD622" s="209"/>
      <c r="BE622" s="209"/>
      <c r="BF622" s="209"/>
      <c r="BG622" s="209"/>
      <c r="BH622" s="209"/>
      <c r="BI622" s="209"/>
      <c r="BJ622" s="209"/>
      <c r="BK622" s="209"/>
      <c r="BL622" s="209"/>
      <c r="BM622" s="209"/>
      <c r="BN622" s="209"/>
      <c r="BO622" s="209"/>
      <c r="BP622" s="209"/>
      <c r="BQ622" s="209"/>
      <c r="BR622" s="209"/>
      <c r="BS622" s="209"/>
      <c r="BT622" s="209"/>
      <c r="BU622" s="209"/>
      <c r="BV622" s="209"/>
      <c r="BW622" s="209"/>
      <c r="BX622" s="209"/>
      <c r="BY622" s="209"/>
      <c r="BZ622" s="209"/>
      <c r="CA622" s="209"/>
    </row>
    <row r="623" spans="20:79" hidden="1" x14ac:dyDescent="0.2">
      <c r="T623" s="212"/>
      <c r="U623" s="212"/>
      <c r="V623" s="212"/>
      <c r="W623" s="213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  <c r="AT623" s="209"/>
      <c r="AU623" s="209"/>
      <c r="AV623" s="209"/>
      <c r="AW623" s="209"/>
      <c r="AX623" s="209"/>
      <c r="AY623" s="209"/>
      <c r="AZ623" s="209"/>
      <c r="BA623" s="209"/>
      <c r="BB623" s="209"/>
      <c r="BC623" s="209"/>
      <c r="BD623" s="209"/>
      <c r="BE623" s="209"/>
      <c r="BF623" s="209"/>
      <c r="BG623" s="209"/>
      <c r="BH623" s="209"/>
      <c r="BI623" s="209"/>
      <c r="BJ623" s="209"/>
      <c r="BK623" s="209"/>
      <c r="BL623" s="209"/>
      <c r="BM623" s="209"/>
      <c r="BN623" s="209"/>
      <c r="BO623" s="209"/>
      <c r="BP623" s="209"/>
      <c r="BQ623" s="209"/>
      <c r="BR623" s="209"/>
      <c r="BS623" s="209"/>
      <c r="BT623" s="209"/>
      <c r="BU623" s="209"/>
      <c r="BV623" s="209"/>
      <c r="BW623" s="209"/>
      <c r="BX623" s="209"/>
      <c r="BY623" s="209"/>
      <c r="BZ623" s="209"/>
      <c r="CA623" s="209"/>
    </row>
    <row r="624" spans="20:79" hidden="1" x14ac:dyDescent="0.2">
      <c r="T624" s="212"/>
      <c r="U624" s="212"/>
      <c r="V624" s="212"/>
      <c r="W624" s="213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  <c r="AT624" s="209"/>
      <c r="AU624" s="209"/>
      <c r="AV624" s="209"/>
      <c r="AW624" s="209"/>
      <c r="AX624" s="209"/>
      <c r="AY624" s="209"/>
      <c r="AZ624" s="209"/>
      <c r="BA624" s="209"/>
      <c r="BB624" s="209"/>
      <c r="BC624" s="209"/>
      <c r="BD624" s="209"/>
      <c r="BE624" s="209"/>
      <c r="BF624" s="209"/>
      <c r="BG624" s="209"/>
      <c r="BH624" s="209"/>
      <c r="BI624" s="209"/>
      <c r="BJ624" s="209"/>
      <c r="BK624" s="209"/>
      <c r="BL624" s="209"/>
      <c r="BM624" s="209"/>
      <c r="BN624" s="209"/>
      <c r="BO624" s="209"/>
      <c r="BP624" s="209"/>
      <c r="BQ624" s="209"/>
      <c r="BR624" s="209"/>
      <c r="BS624" s="209"/>
      <c r="BT624" s="209"/>
      <c r="BU624" s="209"/>
      <c r="BV624" s="209"/>
      <c r="BW624" s="209"/>
      <c r="BX624" s="209"/>
      <c r="BY624" s="209"/>
      <c r="BZ624" s="209"/>
      <c r="CA624" s="209"/>
    </row>
    <row r="625" spans="20:79" hidden="1" x14ac:dyDescent="0.2">
      <c r="T625" s="212"/>
      <c r="U625" s="212"/>
      <c r="V625" s="212"/>
      <c r="W625" s="213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  <c r="AT625" s="209"/>
      <c r="AU625" s="209"/>
      <c r="AV625" s="209"/>
      <c r="AW625" s="209"/>
      <c r="AX625" s="209"/>
      <c r="AY625" s="209"/>
      <c r="AZ625" s="209"/>
      <c r="BA625" s="209"/>
      <c r="BB625" s="209"/>
      <c r="BC625" s="209"/>
      <c r="BD625" s="209"/>
      <c r="BE625" s="209"/>
      <c r="BF625" s="209"/>
      <c r="BG625" s="209"/>
      <c r="BH625" s="209"/>
      <c r="BI625" s="209"/>
      <c r="BJ625" s="209"/>
      <c r="BK625" s="209"/>
      <c r="BL625" s="209"/>
      <c r="BM625" s="209"/>
      <c r="BN625" s="209"/>
      <c r="BO625" s="209"/>
      <c r="BP625" s="209"/>
      <c r="BQ625" s="209"/>
      <c r="BR625" s="209"/>
      <c r="BS625" s="209"/>
      <c r="BT625" s="209"/>
      <c r="BU625" s="209"/>
      <c r="BV625" s="209"/>
      <c r="BW625" s="209"/>
      <c r="BX625" s="209"/>
      <c r="BY625" s="209"/>
      <c r="BZ625" s="209"/>
      <c r="CA625" s="209"/>
    </row>
    <row r="626" spans="20:79" hidden="1" x14ac:dyDescent="0.2">
      <c r="T626" s="212"/>
      <c r="U626" s="212"/>
      <c r="V626" s="212"/>
      <c r="W626" s="213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  <c r="AT626" s="209"/>
      <c r="AU626" s="209"/>
      <c r="AV626" s="209"/>
      <c r="AW626" s="209"/>
      <c r="AX626" s="209"/>
      <c r="AY626" s="209"/>
      <c r="AZ626" s="209"/>
      <c r="BA626" s="209"/>
      <c r="BB626" s="209"/>
      <c r="BC626" s="209"/>
      <c r="BD626" s="209"/>
      <c r="BE626" s="209"/>
      <c r="BF626" s="209"/>
      <c r="BG626" s="209"/>
      <c r="BH626" s="209"/>
      <c r="BI626" s="209"/>
      <c r="BJ626" s="209"/>
      <c r="BK626" s="209"/>
      <c r="BL626" s="209"/>
      <c r="BM626" s="209"/>
      <c r="BN626" s="209"/>
      <c r="BO626" s="209"/>
      <c r="BP626" s="209"/>
      <c r="BQ626" s="209"/>
      <c r="BR626" s="209"/>
      <c r="BS626" s="209"/>
      <c r="BT626" s="209"/>
      <c r="BU626" s="209"/>
      <c r="BV626" s="209"/>
      <c r="BW626" s="209"/>
      <c r="BX626" s="209"/>
      <c r="BY626" s="209"/>
      <c r="BZ626" s="209"/>
      <c r="CA626" s="209"/>
    </row>
    <row r="627" spans="20:79" hidden="1" x14ac:dyDescent="0.2">
      <c r="T627" s="212"/>
      <c r="U627" s="212"/>
      <c r="V627" s="212"/>
      <c r="W627" s="213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  <c r="AW627" s="209"/>
      <c r="AX627" s="209"/>
      <c r="AY627" s="209"/>
      <c r="AZ627" s="209"/>
      <c r="BA627" s="209"/>
      <c r="BB627" s="209"/>
      <c r="BC627" s="209"/>
      <c r="BD627" s="209"/>
      <c r="BE627" s="209"/>
      <c r="BF627" s="209"/>
      <c r="BG627" s="209"/>
      <c r="BH627" s="209"/>
      <c r="BI627" s="209"/>
      <c r="BJ627" s="209"/>
      <c r="BK627" s="209"/>
      <c r="BL627" s="209"/>
      <c r="BM627" s="209"/>
      <c r="BN627" s="209"/>
      <c r="BO627" s="209"/>
      <c r="BP627" s="209"/>
      <c r="BQ627" s="209"/>
      <c r="BR627" s="209"/>
      <c r="BS627" s="209"/>
      <c r="BT627" s="209"/>
      <c r="BU627" s="209"/>
      <c r="BV627" s="209"/>
      <c r="BW627" s="209"/>
      <c r="BX627" s="209"/>
      <c r="BY627" s="209"/>
      <c r="BZ627" s="209"/>
      <c r="CA627" s="209"/>
    </row>
    <row r="628" spans="20:79" ht="3.75" hidden="1" customHeight="1" x14ac:dyDescent="0.2">
      <c r="T628" s="212"/>
      <c r="U628" s="212"/>
      <c r="V628" s="212"/>
      <c r="W628" s="213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  <c r="AT628" s="209"/>
      <c r="AU628" s="209"/>
      <c r="AV628" s="209"/>
      <c r="AW628" s="209"/>
      <c r="AX628" s="209"/>
      <c r="AY628" s="209"/>
      <c r="AZ628" s="209"/>
      <c r="BA628" s="209"/>
      <c r="BB628" s="209"/>
      <c r="BC628" s="209"/>
      <c r="BD628" s="209"/>
      <c r="BE628" s="209"/>
      <c r="BF628" s="209"/>
      <c r="BG628" s="209"/>
      <c r="BH628" s="209"/>
      <c r="BI628" s="209"/>
      <c r="BJ628" s="209"/>
      <c r="BK628" s="209"/>
      <c r="BL628" s="209"/>
      <c r="BM628" s="209"/>
      <c r="BN628" s="209"/>
      <c r="BO628" s="209"/>
      <c r="BP628" s="209"/>
      <c r="BQ628" s="209"/>
      <c r="BR628" s="209"/>
      <c r="BS628" s="209"/>
      <c r="BT628" s="209"/>
      <c r="BU628" s="209"/>
      <c r="BV628" s="209"/>
      <c r="BW628" s="209"/>
      <c r="BX628" s="209"/>
      <c r="BY628" s="209"/>
      <c r="BZ628" s="209"/>
      <c r="CA628" s="209"/>
    </row>
    <row r="629" spans="20:79" hidden="1" x14ac:dyDescent="0.2">
      <c r="T629" s="212"/>
      <c r="U629" s="212"/>
      <c r="V629" s="212"/>
      <c r="W629" s="213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  <c r="AT629" s="209"/>
      <c r="AU629" s="209"/>
      <c r="AV629" s="209"/>
      <c r="AW629" s="209"/>
      <c r="AX629" s="209"/>
      <c r="AY629" s="209"/>
      <c r="AZ629" s="209"/>
      <c r="BA629" s="209"/>
      <c r="BB629" s="209"/>
      <c r="BC629" s="209"/>
      <c r="BD629" s="209"/>
      <c r="BE629" s="209"/>
      <c r="BF629" s="209"/>
      <c r="BG629" s="209"/>
      <c r="BH629" s="209"/>
      <c r="BI629" s="209"/>
      <c r="BJ629" s="209"/>
      <c r="BK629" s="209"/>
      <c r="BL629" s="209"/>
      <c r="BM629" s="209"/>
      <c r="BN629" s="209"/>
      <c r="BO629" s="209"/>
      <c r="BP629" s="209"/>
      <c r="BQ629" s="209"/>
      <c r="BR629" s="209"/>
      <c r="BS629" s="209"/>
      <c r="BT629" s="209"/>
      <c r="BU629" s="209"/>
      <c r="BV629" s="209"/>
      <c r="BW629" s="209"/>
      <c r="BX629" s="209"/>
      <c r="BY629" s="209"/>
      <c r="BZ629" s="209"/>
      <c r="CA629" s="209"/>
    </row>
    <row r="630" spans="20:79" hidden="1" x14ac:dyDescent="0.2">
      <c r="T630" s="212"/>
      <c r="U630" s="212"/>
      <c r="V630" s="212"/>
      <c r="W630" s="213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  <c r="AT630" s="209"/>
      <c r="AU630" s="209"/>
      <c r="AV630" s="209"/>
      <c r="AW630" s="209"/>
      <c r="AX630" s="209"/>
      <c r="AY630" s="209"/>
      <c r="AZ630" s="209"/>
      <c r="BA630" s="209"/>
      <c r="BB630" s="209"/>
      <c r="BC630" s="209"/>
      <c r="BD630" s="209"/>
      <c r="BE630" s="209"/>
      <c r="BF630" s="209"/>
      <c r="BG630" s="209"/>
      <c r="BH630" s="209"/>
      <c r="BI630" s="209"/>
      <c r="BJ630" s="209"/>
      <c r="BK630" s="209"/>
      <c r="BL630" s="209"/>
      <c r="BM630" s="209"/>
      <c r="BN630" s="209"/>
      <c r="BO630" s="209"/>
      <c r="BP630" s="209"/>
      <c r="BQ630" s="209"/>
      <c r="BR630" s="209"/>
      <c r="BS630" s="209"/>
      <c r="BT630" s="209"/>
      <c r="BU630" s="209"/>
      <c r="BV630" s="209"/>
      <c r="BW630" s="209"/>
      <c r="BX630" s="209"/>
      <c r="BY630" s="209"/>
      <c r="BZ630" s="209"/>
      <c r="CA630" s="209"/>
    </row>
    <row r="631" spans="20:79" hidden="1" x14ac:dyDescent="0.2">
      <c r="T631" s="212"/>
      <c r="U631" s="212"/>
      <c r="V631" s="212"/>
      <c r="W631" s="213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  <c r="AT631" s="209"/>
      <c r="AU631" s="209"/>
      <c r="AV631" s="209"/>
      <c r="AW631" s="209"/>
      <c r="AX631" s="209"/>
      <c r="AY631" s="209"/>
      <c r="AZ631" s="209"/>
      <c r="BA631" s="209"/>
      <c r="BB631" s="209"/>
      <c r="BC631" s="209"/>
      <c r="BD631" s="209"/>
      <c r="BE631" s="209"/>
      <c r="BF631" s="209"/>
      <c r="BG631" s="209"/>
      <c r="BH631" s="209"/>
      <c r="BI631" s="209"/>
      <c r="BJ631" s="209"/>
      <c r="BK631" s="209"/>
      <c r="BL631" s="209"/>
      <c r="BM631" s="209"/>
      <c r="BN631" s="209"/>
      <c r="BO631" s="209"/>
      <c r="BP631" s="209"/>
      <c r="BQ631" s="209"/>
      <c r="BR631" s="209"/>
      <c r="BS631" s="209"/>
      <c r="BT631" s="209"/>
      <c r="BU631" s="209"/>
      <c r="BV631" s="209"/>
      <c r="BW631" s="209"/>
      <c r="BX631" s="209"/>
      <c r="BY631" s="209"/>
      <c r="BZ631" s="209"/>
      <c r="CA631" s="209"/>
    </row>
    <row r="632" spans="20:79" hidden="1" x14ac:dyDescent="0.2">
      <c r="T632" s="212"/>
      <c r="U632" s="212"/>
      <c r="V632" s="212"/>
      <c r="W632" s="213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  <c r="AW632" s="209"/>
      <c r="AX632" s="209"/>
      <c r="AY632" s="209"/>
      <c r="AZ632" s="209"/>
      <c r="BA632" s="209"/>
      <c r="BB632" s="209"/>
      <c r="BC632" s="209"/>
      <c r="BD632" s="209"/>
      <c r="BE632" s="209"/>
      <c r="BF632" s="209"/>
      <c r="BG632" s="209"/>
      <c r="BH632" s="209"/>
      <c r="BI632" s="209"/>
      <c r="BJ632" s="209"/>
      <c r="BK632" s="209"/>
      <c r="BL632" s="209"/>
      <c r="BM632" s="209"/>
      <c r="BN632" s="209"/>
      <c r="BO632" s="209"/>
      <c r="BP632" s="209"/>
      <c r="BQ632" s="209"/>
      <c r="BR632" s="209"/>
      <c r="BS632" s="209"/>
      <c r="BT632" s="209"/>
      <c r="BU632" s="209"/>
      <c r="BV632" s="209"/>
      <c r="BW632" s="209"/>
      <c r="BX632" s="209"/>
      <c r="BY632" s="209"/>
      <c r="BZ632" s="209"/>
      <c r="CA632" s="209"/>
    </row>
    <row r="633" spans="20:79" hidden="1" x14ac:dyDescent="0.2">
      <c r="T633" s="212"/>
      <c r="U633" s="212"/>
      <c r="V633" s="212"/>
      <c r="W633" s="213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  <c r="AW633" s="209"/>
      <c r="AX633" s="209"/>
      <c r="AY633" s="209"/>
      <c r="AZ633" s="209"/>
      <c r="BA633" s="209"/>
      <c r="BB633" s="209"/>
      <c r="BC633" s="209"/>
      <c r="BD633" s="209"/>
      <c r="BE633" s="209"/>
      <c r="BF633" s="209"/>
      <c r="BG633" s="209"/>
      <c r="BH633" s="209"/>
      <c r="BI633" s="209"/>
      <c r="BJ633" s="209"/>
      <c r="BK633" s="209"/>
      <c r="BL633" s="209"/>
      <c r="BM633" s="209"/>
      <c r="BN633" s="209"/>
      <c r="BO633" s="209"/>
      <c r="BP633" s="209"/>
      <c r="BQ633" s="209"/>
      <c r="BR633" s="209"/>
      <c r="BS633" s="209"/>
      <c r="BT633" s="209"/>
      <c r="BU633" s="209"/>
      <c r="BV633" s="209"/>
      <c r="BW633" s="209"/>
      <c r="BX633" s="209"/>
      <c r="BY633" s="209"/>
      <c r="BZ633" s="209"/>
      <c r="CA633" s="209"/>
    </row>
    <row r="634" spans="20:79" hidden="1" x14ac:dyDescent="0.2">
      <c r="T634" s="212"/>
      <c r="U634" s="212"/>
      <c r="V634" s="212"/>
      <c r="W634" s="213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  <c r="AW634" s="209"/>
      <c r="AX634" s="209"/>
      <c r="AY634" s="209"/>
      <c r="AZ634" s="209"/>
      <c r="BA634" s="209"/>
      <c r="BB634" s="209"/>
      <c r="BC634" s="209"/>
      <c r="BD634" s="209"/>
      <c r="BE634" s="209"/>
      <c r="BF634" s="209"/>
      <c r="BG634" s="209"/>
      <c r="BH634" s="209"/>
      <c r="BI634" s="209"/>
      <c r="BJ634" s="209"/>
      <c r="BK634" s="209"/>
      <c r="BL634" s="209"/>
      <c r="BM634" s="209"/>
      <c r="BN634" s="209"/>
      <c r="BO634" s="209"/>
      <c r="BP634" s="209"/>
      <c r="BQ634" s="209"/>
      <c r="BR634" s="209"/>
      <c r="BS634" s="209"/>
      <c r="BT634" s="209"/>
      <c r="BU634" s="209"/>
      <c r="BV634" s="209"/>
      <c r="BW634" s="209"/>
      <c r="BX634" s="209"/>
      <c r="BY634" s="209"/>
      <c r="BZ634" s="209"/>
      <c r="CA634" s="209"/>
    </row>
    <row r="635" spans="20:79" hidden="1" x14ac:dyDescent="0.2">
      <c r="T635" s="212"/>
      <c r="U635" s="212"/>
      <c r="V635" s="212"/>
      <c r="W635" s="213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  <c r="AW635" s="209"/>
      <c r="AX635" s="209"/>
      <c r="AY635" s="209"/>
      <c r="AZ635" s="209"/>
      <c r="BA635" s="209"/>
      <c r="BB635" s="209"/>
      <c r="BC635" s="209"/>
      <c r="BD635" s="209"/>
      <c r="BE635" s="209"/>
      <c r="BF635" s="209"/>
      <c r="BG635" s="209"/>
      <c r="BH635" s="209"/>
      <c r="BI635" s="209"/>
      <c r="BJ635" s="209"/>
      <c r="BK635" s="209"/>
      <c r="BL635" s="209"/>
      <c r="BM635" s="209"/>
      <c r="BN635" s="209"/>
      <c r="BO635" s="209"/>
      <c r="BP635" s="209"/>
      <c r="BQ635" s="209"/>
      <c r="BR635" s="209"/>
      <c r="BS635" s="209"/>
      <c r="BT635" s="209"/>
      <c r="BU635" s="209"/>
      <c r="BV635" s="209"/>
      <c r="BW635" s="209"/>
      <c r="BX635" s="209"/>
      <c r="BY635" s="209"/>
      <c r="BZ635" s="209"/>
      <c r="CA635" s="209"/>
    </row>
    <row r="636" spans="20:79" hidden="1" x14ac:dyDescent="0.2">
      <c r="T636" s="212"/>
      <c r="U636" s="212"/>
      <c r="V636" s="212"/>
      <c r="W636" s="213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09"/>
      <c r="BN636" s="209"/>
      <c r="BO636" s="209"/>
      <c r="BP636" s="209"/>
      <c r="BQ636" s="209"/>
      <c r="BR636" s="209"/>
      <c r="BS636" s="209"/>
      <c r="BT636" s="209"/>
      <c r="BU636" s="209"/>
      <c r="BV636" s="209"/>
      <c r="BW636" s="209"/>
      <c r="BX636" s="209"/>
      <c r="BY636" s="209"/>
      <c r="BZ636" s="209"/>
      <c r="CA636" s="209"/>
    </row>
    <row r="637" spans="20:79" hidden="1" x14ac:dyDescent="0.2">
      <c r="T637" s="212"/>
      <c r="U637" s="212"/>
      <c r="V637" s="212"/>
      <c r="W637" s="213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  <c r="AW637" s="209"/>
      <c r="AX637" s="209"/>
      <c r="AY637" s="209"/>
      <c r="AZ637" s="209"/>
      <c r="BA637" s="209"/>
      <c r="BB637" s="209"/>
      <c r="BC637" s="209"/>
      <c r="BD637" s="209"/>
      <c r="BE637" s="209"/>
      <c r="BF637" s="209"/>
      <c r="BG637" s="209"/>
      <c r="BH637" s="209"/>
      <c r="BI637" s="209"/>
      <c r="BJ637" s="209"/>
      <c r="BK637" s="209"/>
      <c r="BL637" s="209"/>
      <c r="BM637" s="209"/>
      <c r="BN637" s="209"/>
      <c r="BO637" s="209"/>
      <c r="BP637" s="209"/>
      <c r="BQ637" s="209"/>
      <c r="BR637" s="209"/>
      <c r="BS637" s="209"/>
      <c r="BT637" s="209"/>
      <c r="BU637" s="209"/>
      <c r="BV637" s="209"/>
      <c r="BW637" s="209"/>
      <c r="BX637" s="209"/>
      <c r="BY637" s="209"/>
      <c r="BZ637" s="209"/>
      <c r="CA637" s="209"/>
    </row>
    <row r="638" spans="20:79" hidden="1" x14ac:dyDescent="0.2">
      <c r="T638" s="212"/>
      <c r="U638" s="212"/>
      <c r="V638" s="212"/>
      <c r="W638" s="213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  <c r="AW638" s="209"/>
      <c r="AX638" s="209"/>
      <c r="AY638" s="209"/>
      <c r="AZ638" s="209"/>
      <c r="BA638" s="209"/>
      <c r="BB638" s="209"/>
      <c r="BC638" s="209"/>
      <c r="BD638" s="209"/>
      <c r="BE638" s="209"/>
      <c r="BF638" s="209"/>
      <c r="BG638" s="209"/>
      <c r="BH638" s="209"/>
      <c r="BI638" s="209"/>
      <c r="BJ638" s="209"/>
      <c r="BK638" s="209"/>
      <c r="BL638" s="209"/>
      <c r="BM638" s="209"/>
      <c r="BN638" s="209"/>
      <c r="BO638" s="209"/>
      <c r="BP638" s="209"/>
      <c r="BQ638" s="209"/>
      <c r="BR638" s="209"/>
      <c r="BS638" s="209"/>
      <c r="BT638" s="209"/>
      <c r="BU638" s="209"/>
      <c r="BV638" s="209"/>
      <c r="BW638" s="209"/>
      <c r="BX638" s="209"/>
      <c r="BY638" s="209"/>
      <c r="BZ638" s="209"/>
      <c r="CA638" s="209"/>
    </row>
    <row r="639" spans="20:79" hidden="1" x14ac:dyDescent="0.2">
      <c r="T639" s="212"/>
      <c r="U639" s="212"/>
      <c r="V639" s="212"/>
      <c r="W639" s="213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  <c r="AW639" s="209"/>
      <c r="AX639" s="209"/>
      <c r="AY639" s="209"/>
      <c r="AZ639" s="209"/>
      <c r="BA639" s="209"/>
      <c r="BB639" s="209"/>
      <c r="BC639" s="209"/>
      <c r="BD639" s="209"/>
      <c r="BE639" s="209"/>
      <c r="BF639" s="209"/>
      <c r="BG639" s="209"/>
      <c r="BH639" s="209"/>
      <c r="BI639" s="209"/>
      <c r="BJ639" s="209"/>
      <c r="BK639" s="209"/>
      <c r="BL639" s="209"/>
      <c r="BM639" s="209"/>
      <c r="BN639" s="209"/>
      <c r="BO639" s="209"/>
      <c r="BP639" s="209"/>
      <c r="BQ639" s="209"/>
      <c r="BR639" s="209"/>
      <c r="BS639" s="209"/>
      <c r="BT639" s="209"/>
      <c r="BU639" s="209"/>
      <c r="BV639" s="209"/>
      <c r="BW639" s="209"/>
      <c r="BX639" s="209"/>
      <c r="BY639" s="209"/>
      <c r="BZ639" s="209"/>
      <c r="CA639" s="209"/>
    </row>
    <row r="640" spans="20:79" hidden="1" x14ac:dyDescent="0.2">
      <c r="T640" s="212"/>
      <c r="U640" s="212"/>
      <c r="V640" s="212"/>
      <c r="W640" s="213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  <c r="AW640" s="209"/>
      <c r="AX640" s="209"/>
      <c r="AY640" s="209"/>
      <c r="AZ640" s="209"/>
      <c r="BA640" s="209"/>
      <c r="BB640" s="209"/>
      <c r="BC640" s="209"/>
      <c r="BD640" s="209"/>
      <c r="BE640" s="209"/>
      <c r="BF640" s="209"/>
      <c r="BG640" s="209"/>
      <c r="BH640" s="209"/>
      <c r="BI640" s="209"/>
      <c r="BJ640" s="209"/>
      <c r="BK640" s="209"/>
      <c r="BL640" s="209"/>
      <c r="BM640" s="209"/>
      <c r="BN640" s="209"/>
      <c r="BO640" s="209"/>
      <c r="BP640" s="209"/>
      <c r="BQ640" s="209"/>
      <c r="BR640" s="209"/>
      <c r="BS640" s="209"/>
      <c r="BT640" s="209"/>
      <c r="BU640" s="209"/>
      <c r="BV640" s="209"/>
      <c r="BW640" s="209"/>
      <c r="BX640" s="209"/>
      <c r="BY640" s="209"/>
      <c r="BZ640" s="209"/>
      <c r="CA640" s="209"/>
    </row>
    <row r="641" spans="20:79" hidden="1" x14ac:dyDescent="0.2">
      <c r="T641" s="212"/>
      <c r="U641" s="212"/>
      <c r="V641" s="212"/>
      <c r="W641" s="213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  <c r="AT641" s="209"/>
      <c r="AU641" s="209"/>
      <c r="AV641" s="209"/>
      <c r="AW641" s="209"/>
      <c r="AX641" s="209"/>
      <c r="AY641" s="209"/>
      <c r="AZ641" s="209"/>
      <c r="BA641" s="209"/>
      <c r="BB641" s="209"/>
      <c r="BC641" s="209"/>
      <c r="BD641" s="209"/>
      <c r="BE641" s="209"/>
      <c r="BF641" s="209"/>
      <c r="BG641" s="209"/>
      <c r="BH641" s="209"/>
      <c r="BI641" s="209"/>
      <c r="BJ641" s="209"/>
      <c r="BK641" s="209"/>
      <c r="BL641" s="209"/>
      <c r="BM641" s="209"/>
      <c r="BN641" s="209"/>
      <c r="BO641" s="209"/>
      <c r="BP641" s="209"/>
      <c r="BQ641" s="209"/>
      <c r="BR641" s="209"/>
      <c r="BS641" s="209"/>
      <c r="BT641" s="209"/>
      <c r="BU641" s="209"/>
      <c r="BV641" s="209"/>
      <c r="BW641" s="209"/>
      <c r="BX641" s="209"/>
      <c r="BY641" s="209"/>
      <c r="BZ641" s="209"/>
      <c r="CA641" s="209"/>
    </row>
    <row r="642" spans="20:79" hidden="1" x14ac:dyDescent="0.2">
      <c r="T642" s="212"/>
      <c r="U642" s="212"/>
      <c r="V642" s="212"/>
      <c r="W642" s="213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  <c r="AT642" s="209"/>
      <c r="AU642" s="209"/>
      <c r="AV642" s="209"/>
      <c r="AW642" s="209"/>
      <c r="AX642" s="209"/>
      <c r="AY642" s="209"/>
      <c r="AZ642" s="209"/>
      <c r="BA642" s="209"/>
      <c r="BB642" s="209"/>
      <c r="BC642" s="209"/>
      <c r="BD642" s="209"/>
      <c r="BE642" s="209"/>
      <c r="BF642" s="209"/>
      <c r="BG642" s="209"/>
      <c r="BH642" s="209"/>
      <c r="BI642" s="209"/>
      <c r="BJ642" s="209"/>
      <c r="BK642" s="209"/>
      <c r="BL642" s="209"/>
      <c r="BM642" s="209"/>
      <c r="BN642" s="209"/>
      <c r="BO642" s="209"/>
      <c r="BP642" s="209"/>
      <c r="BQ642" s="209"/>
      <c r="BR642" s="209"/>
      <c r="BS642" s="209"/>
      <c r="BT642" s="209"/>
      <c r="BU642" s="209"/>
      <c r="BV642" s="209"/>
      <c r="BW642" s="209"/>
      <c r="BX642" s="209"/>
      <c r="BY642" s="209"/>
      <c r="BZ642" s="209"/>
      <c r="CA642" s="209"/>
    </row>
    <row r="643" spans="20:79" hidden="1" x14ac:dyDescent="0.2">
      <c r="T643" s="212"/>
      <c r="U643" s="212"/>
      <c r="V643" s="212"/>
      <c r="W643" s="213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  <c r="AT643" s="209"/>
      <c r="AU643" s="209"/>
      <c r="AV643" s="209"/>
      <c r="AW643" s="209"/>
      <c r="AX643" s="209"/>
      <c r="AY643" s="209"/>
      <c r="AZ643" s="209"/>
      <c r="BA643" s="209"/>
      <c r="BB643" s="209"/>
      <c r="BC643" s="209"/>
      <c r="BD643" s="209"/>
      <c r="BE643" s="209"/>
      <c r="BF643" s="209"/>
      <c r="BG643" s="209"/>
      <c r="BH643" s="209"/>
      <c r="BI643" s="209"/>
      <c r="BJ643" s="209"/>
      <c r="BK643" s="209"/>
      <c r="BL643" s="209"/>
      <c r="BM643" s="209"/>
      <c r="BN643" s="209"/>
      <c r="BO643" s="209"/>
      <c r="BP643" s="209"/>
      <c r="BQ643" s="209"/>
      <c r="BR643" s="209"/>
      <c r="BS643" s="209"/>
      <c r="BT643" s="209"/>
      <c r="BU643" s="209"/>
      <c r="BV643" s="209"/>
      <c r="BW643" s="209"/>
      <c r="BX643" s="209"/>
      <c r="BY643" s="209"/>
      <c r="BZ643" s="209"/>
      <c r="CA643" s="209"/>
    </row>
    <row r="644" spans="20:79" hidden="1" x14ac:dyDescent="0.2">
      <c r="T644" s="212"/>
      <c r="U644" s="212"/>
      <c r="V644" s="212"/>
      <c r="W644" s="213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  <c r="AT644" s="209"/>
      <c r="AU644" s="209"/>
      <c r="AV644" s="209"/>
      <c r="AW644" s="209"/>
      <c r="AX644" s="209"/>
      <c r="AY644" s="209"/>
      <c r="AZ644" s="209"/>
      <c r="BA644" s="209"/>
      <c r="BB644" s="209"/>
      <c r="BC644" s="209"/>
      <c r="BD644" s="209"/>
      <c r="BE644" s="209"/>
      <c r="BF644" s="209"/>
      <c r="BG644" s="209"/>
      <c r="BH644" s="209"/>
      <c r="BI644" s="209"/>
      <c r="BJ644" s="209"/>
      <c r="BK644" s="209"/>
      <c r="BL644" s="209"/>
      <c r="BM644" s="209"/>
      <c r="BN644" s="209"/>
      <c r="BO644" s="209"/>
      <c r="BP644" s="209"/>
      <c r="BQ644" s="209"/>
      <c r="BR644" s="209"/>
      <c r="BS644" s="209"/>
      <c r="BT644" s="209"/>
      <c r="BU644" s="209"/>
      <c r="BV644" s="209"/>
      <c r="BW644" s="209"/>
      <c r="BX644" s="209"/>
      <c r="BY644" s="209"/>
      <c r="BZ644" s="209"/>
      <c r="CA644" s="209"/>
    </row>
    <row r="645" spans="20:79" hidden="1" x14ac:dyDescent="0.2">
      <c r="T645" s="212"/>
      <c r="U645" s="212"/>
      <c r="V645" s="212"/>
      <c r="W645" s="213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  <c r="AT645" s="209"/>
      <c r="AU645" s="209"/>
      <c r="AV645" s="209"/>
      <c r="AW645" s="209"/>
      <c r="AX645" s="209"/>
      <c r="AY645" s="209"/>
      <c r="AZ645" s="209"/>
      <c r="BA645" s="209"/>
      <c r="BB645" s="209"/>
      <c r="BC645" s="209"/>
      <c r="BD645" s="209"/>
      <c r="BE645" s="209"/>
      <c r="BF645" s="209"/>
      <c r="BG645" s="209"/>
      <c r="BH645" s="209"/>
      <c r="BI645" s="209"/>
      <c r="BJ645" s="209"/>
      <c r="BK645" s="209"/>
      <c r="BL645" s="209"/>
      <c r="BM645" s="209"/>
      <c r="BN645" s="209"/>
      <c r="BO645" s="209"/>
      <c r="BP645" s="209"/>
      <c r="BQ645" s="209"/>
      <c r="BR645" s="209"/>
      <c r="BS645" s="209"/>
      <c r="BT645" s="209"/>
      <c r="BU645" s="209"/>
      <c r="BV645" s="209"/>
      <c r="BW645" s="209"/>
      <c r="BX645" s="209"/>
      <c r="BY645" s="209"/>
      <c r="BZ645" s="209"/>
      <c r="CA645" s="209"/>
    </row>
    <row r="646" spans="20:79" ht="0.75" hidden="1" customHeight="1" x14ac:dyDescent="0.2">
      <c r="T646" s="212"/>
      <c r="U646" s="212"/>
      <c r="V646" s="212"/>
      <c r="W646" s="213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  <c r="AT646" s="209"/>
      <c r="AU646" s="209"/>
      <c r="AV646" s="209"/>
      <c r="AW646" s="209"/>
      <c r="AX646" s="209"/>
      <c r="AY646" s="209"/>
      <c r="AZ646" s="209"/>
      <c r="BA646" s="209"/>
      <c r="BB646" s="209"/>
      <c r="BC646" s="209"/>
      <c r="BD646" s="209"/>
      <c r="BE646" s="209"/>
      <c r="BF646" s="209"/>
      <c r="BG646" s="209"/>
      <c r="BH646" s="209"/>
      <c r="BI646" s="209"/>
      <c r="BJ646" s="209"/>
      <c r="BK646" s="209"/>
      <c r="BL646" s="209"/>
      <c r="BM646" s="209"/>
      <c r="BN646" s="209"/>
      <c r="BO646" s="209"/>
      <c r="BP646" s="209"/>
      <c r="BQ646" s="209"/>
      <c r="BR646" s="209"/>
      <c r="BS646" s="209"/>
      <c r="BT646" s="209"/>
      <c r="BU646" s="209"/>
      <c r="BV646" s="209"/>
      <c r="BW646" s="209"/>
      <c r="BX646" s="209"/>
      <c r="BY646" s="209"/>
      <c r="BZ646" s="209"/>
      <c r="CA646" s="209"/>
    </row>
    <row r="647" spans="20:79" hidden="1" x14ac:dyDescent="0.2">
      <c r="T647" s="212"/>
      <c r="U647" s="212"/>
      <c r="V647" s="212"/>
      <c r="W647" s="213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  <c r="AT647" s="209"/>
      <c r="AU647" s="209"/>
      <c r="AV647" s="209"/>
      <c r="AW647" s="209"/>
      <c r="AX647" s="209"/>
      <c r="AY647" s="209"/>
      <c r="AZ647" s="209"/>
      <c r="BA647" s="209"/>
      <c r="BB647" s="209"/>
      <c r="BC647" s="209"/>
      <c r="BD647" s="209"/>
      <c r="BE647" s="209"/>
      <c r="BF647" s="209"/>
      <c r="BG647" s="209"/>
      <c r="BH647" s="209"/>
      <c r="BI647" s="209"/>
      <c r="BJ647" s="209"/>
      <c r="BK647" s="209"/>
      <c r="BL647" s="209"/>
      <c r="BM647" s="209"/>
      <c r="BN647" s="209"/>
      <c r="BO647" s="209"/>
      <c r="BP647" s="209"/>
      <c r="BQ647" s="209"/>
      <c r="BR647" s="209"/>
      <c r="BS647" s="209"/>
      <c r="BT647" s="209"/>
      <c r="BU647" s="209"/>
      <c r="BV647" s="209"/>
      <c r="BW647" s="209"/>
      <c r="BX647" s="209"/>
      <c r="BY647" s="209"/>
      <c r="BZ647" s="209"/>
      <c r="CA647" s="209"/>
    </row>
    <row r="648" spans="20:79" hidden="1" x14ac:dyDescent="0.2">
      <c r="T648" s="212"/>
      <c r="U648" s="212"/>
      <c r="V648" s="212"/>
      <c r="W648" s="213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  <c r="AT648" s="209"/>
      <c r="AU648" s="209"/>
      <c r="AV648" s="209"/>
      <c r="AW648" s="209"/>
      <c r="AX648" s="209"/>
      <c r="AY648" s="209"/>
      <c r="AZ648" s="209"/>
      <c r="BA648" s="209"/>
      <c r="BB648" s="209"/>
      <c r="BC648" s="209"/>
      <c r="BD648" s="209"/>
      <c r="BE648" s="209"/>
      <c r="BF648" s="209"/>
      <c r="BG648" s="209"/>
      <c r="BH648" s="209"/>
      <c r="BI648" s="209"/>
      <c r="BJ648" s="209"/>
      <c r="BK648" s="209"/>
      <c r="BL648" s="209"/>
      <c r="BM648" s="209"/>
      <c r="BN648" s="209"/>
      <c r="BO648" s="209"/>
      <c r="BP648" s="209"/>
      <c r="BQ648" s="209"/>
      <c r="BR648" s="209"/>
      <c r="BS648" s="209"/>
      <c r="BT648" s="209"/>
      <c r="BU648" s="209"/>
      <c r="BV648" s="209"/>
      <c r="BW648" s="209"/>
      <c r="BX648" s="209"/>
      <c r="BY648" s="209"/>
      <c r="BZ648" s="209"/>
      <c r="CA648" s="209"/>
    </row>
    <row r="649" spans="20:79" hidden="1" x14ac:dyDescent="0.2">
      <c r="T649" s="212"/>
      <c r="U649" s="212"/>
      <c r="V649" s="212"/>
      <c r="W649" s="213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  <c r="AT649" s="209"/>
      <c r="AU649" s="209"/>
      <c r="AV649" s="209"/>
      <c r="AW649" s="209"/>
      <c r="AX649" s="209"/>
      <c r="AY649" s="209"/>
      <c r="AZ649" s="209"/>
      <c r="BA649" s="209"/>
      <c r="BB649" s="209"/>
      <c r="BC649" s="209"/>
      <c r="BD649" s="209"/>
      <c r="BE649" s="209"/>
      <c r="BF649" s="209"/>
      <c r="BG649" s="209"/>
      <c r="BH649" s="209"/>
      <c r="BI649" s="209"/>
      <c r="BJ649" s="209"/>
      <c r="BK649" s="209"/>
      <c r="BL649" s="209"/>
      <c r="BM649" s="209"/>
      <c r="BN649" s="209"/>
      <c r="BO649" s="209"/>
      <c r="BP649" s="209"/>
      <c r="BQ649" s="209"/>
      <c r="BR649" s="209"/>
      <c r="BS649" s="209"/>
      <c r="BT649" s="209"/>
      <c r="BU649" s="209"/>
      <c r="BV649" s="209"/>
      <c r="BW649" s="209"/>
      <c r="BX649" s="209"/>
      <c r="BY649" s="209"/>
      <c r="BZ649" s="209"/>
      <c r="CA649" s="209"/>
    </row>
    <row r="650" spans="20:79" hidden="1" x14ac:dyDescent="0.2">
      <c r="T650" s="212"/>
      <c r="U650" s="212"/>
      <c r="V650" s="212"/>
      <c r="W650" s="213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  <c r="AW650" s="209"/>
      <c r="AX650" s="209"/>
      <c r="AY650" s="209"/>
      <c r="AZ650" s="209"/>
      <c r="BA650" s="209"/>
      <c r="BB650" s="209"/>
      <c r="BC650" s="209"/>
      <c r="BD650" s="209"/>
      <c r="BE650" s="209"/>
      <c r="BF650" s="209"/>
      <c r="BG650" s="209"/>
      <c r="BH650" s="209"/>
      <c r="BI650" s="209"/>
      <c r="BJ650" s="209"/>
      <c r="BK650" s="209"/>
      <c r="BL650" s="209"/>
      <c r="BM650" s="209"/>
      <c r="BN650" s="209"/>
      <c r="BO650" s="209"/>
      <c r="BP650" s="209"/>
      <c r="BQ650" s="209"/>
      <c r="BR650" s="209"/>
      <c r="BS650" s="209"/>
      <c r="BT650" s="209"/>
      <c r="BU650" s="209"/>
      <c r="BV650" s="209"/>
      <c r="BW650" s="209"/>
      <c r="BX650" s="209"/>
      <c r="BY650" s="209"/>
      <c r="BZ650" s="209"/>
      <c r="CA650" s="209"/>
    </row>
    <row r="651" spans="20:79" hidden="1" x14ac:dyDescent="0.2">
      <c r="T651" s="212"/>
      <c r="U651" s="212"/>
      <c r="V651" s="212"/>
      <c r="W651" s="213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  <c r="AW651" s="209"/>
      <c r="AX651" s="209"/>
      <c r="AY651" s="209"/>
      <c r="AZ651" s="209"/>
      <c r="BA651" s="209"/>
      <c r="BB651" s="209"/>
      <c r="BC651" s="209"/>
      <c r="BD651" s="209"/>
      <c r="BE651" s="209"/>
      <c r="BF651" s="209"/>
      <c r="BG651" s="209"/>
      <c r="BH651" s="209"/>
      <c r="BI651" s="209"/>
      <c r="BJ651" s="209"/>
      <c r="BK651" s="209"/>
      <c r="BL651" s="209"/>
      <c r="BM651" s="209"/>
      <c r="BN651" s="209"/>
      <c r="BO651" s="209"/>
      <c r="BP651" s="209"/>
      <c r="BQ651" s="209"/>
      <c r="BR651" s="209"/>
      <c r="BS651" s="209"/>
      <c r="BT651" s="209"/>
      <c r="BU651" s="209"/>
      <c r="BV651" s="209"/>
      <c r="BW651" s="209"/>
      <c r="BX651" s="209"/>
      <c r="BY651" s="209"/>
      <c r="BZ651" s="209"/>
      <c r="CA651" s="209"/>
    </row>
    <row r="652" spans="20:79" hidden="1" x14ac:dyDescent="0.2">
      <c r="T652" s="212"/>
      <c r="U652" s="212"/>
      <c r="V652" s="212"/>
      <c r="W652" s="213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  <c r="AW652" s="209"/>
      <c r="AX652" s="209"/>
      <c r="AY652" s="209"/>
      <c r="AZ652" s="209"/>
      <c r="BA652" s="209"/>
      <c r="BB652" s="209"/>
      <c r="BC652" s="209"/>
      <c r="BD652" s="209"/>
      <c r="BE652" s="209"/>
      <c r="BF652" s="209"/>
      <c r="BG652" s="209"/>
      <c r="BH652" s="209"/>
      <c r="BI652" s="209"/>
      <c r="BJ652" s="209"/>
      <c r="BK652" s="209"/>
      <c r="BL652" s="209"/>
      <c r="BM652" s="209"/>
      <c r="BN652" s="209"/>
      <c r="BO652" s="209"/>
      <c r="BP652" s="209"/>
      <c r="BQ652" s="209"/>
      <c r="BR652" s="209"/>
      <c r="BS652" s="209"/>
      <c r="BT652" s="209"/>
      <c r="BU652" s="209"/>
      <c r="BV652" s="209"/>
      <c r="BW652" s="209"/>
      <c r="BX652" s="209"/>
      <c r="BY652" s="209"/>
      <c r="BZ652" s="209"/>
      <c r="CA652" s="209"/>
    </row>
    <row r="653" spans="20:79" hidden="1" x14ac:dyDescent="0.2">
      <c r="T653" s="212"/>
      <c r="U653" s="212"/>
      <c r="V653" s="212"/>
      <c r="W653" s="213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  <c r="AW653" s="209"/>
      <c r="AX653" s="209"/>
      <c r="AY653" s="209"/>
      <c r="AZ653" s="209"/>
      <c r="BA653" s="209"/>
      <c r="BB653" s="209"/>
      <c r="BC653" s="209"/>
      <c r="BD653" s="209"/>
      <c r="BE653" s="209"/>
      <c r="BF653" s="209"/>
      <c r="BG653" s="209"/>
      <c r="BH653" s="209"/>
      <c r="BI653" s="209"/>
      <c r="BJ653" s="209"/>
      <c r="BK653" s="209"/>
      <c r="BL653" s="209"/>
      <c r="BM653" s="209"/>
      <c r="BN653" s="209"/>
      <c r="BO653" s="209"/>
      <c r="BP653" s="209"/>
      <c r="BQ653" s="209"/>
      <c r="BR653" s="209"/>
      <c r="BS653" s="209"/>
      <c r="BT653" s="209"/>
      <c r="BU653" s="209"/>
      <c r="BV653" s="209"/>
      <c r="BW653" s="209"/>
      <c r="BX653" s="209"/>
      <c r="BY653" s="209"/>
      <c r="BZ653" s="209"/>
      <c r="CA653" s="209"/>
    </row>
    <row r="654" spans="20:79" hidden="1" x14ac:dyDescent="0.2">
      <c r="T654" s="212"/>
      <c r="U654" s="212"/>
      <c r="V654" s="212"/>
      <c r="W654" s="213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  <c r="AW654" s="209"/>
      <c r="AX654" s="209"/>
      <c r="AY654" s="209"/>
      <c r="AZ654" s="209"/>
      <c r="BA654" s="209"/>
      <c r="BB654" s="209"/>
      <c r="BC654" s="209"/>
      <c r="BD654" s="209"/>
      <c r="BE654" s="209"/>
      <c r="BF654" s="209"/>
      <c r="BG654" s="209"/>
      <c r="BH654" s="209"/>
      <c r="BI654" s="209"/>
      <c r="BJ654" s="209"/>
      <c r="BK654" s="209"/>
      <c r="BL654" s="209"/>
      <c r="BM654" s="209"/>
      <c r="BN654" s="209"/>
      <c r="BO654" s="209"/>
      <c r="BP654" s="209"/>
      <c r="BQ654" s="209"/>
      <c r="BR654" s="209"/>
      <c r="BS654" s="209"/>
      <c r="BT654" s="209"/>
      <c r="BU654" s="209"/>
      <c r="BV654" s="209"/>
      <c r="BW654" s="209"/>
      <c r="BX654" s="209"/>
      <c r="BY654" s="209"/>
      <c r="BZ654" s="209"/>
      <c r="CA654" s="209"/>
    </row>
    <row r="655" spans="20:79" hidden="1" x14ac:dyDescent="0.2">
      <c r="T655" s="212"/>
      <c r="U655" s="212"/>
      <c r="V655" s="212"/>
      <c r="W655" s="213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  <c r="AT655" s="209"/>
      <c r="AU655" s="209"/>
      <c r="AV655" s="209"/>
      <c r="AW655" s="209"/>
      <c r="AX655" s="209"/>
      <c r="AY655" s="209"/>
      <c r="AZ655" s="209"/>
      <c r="BA655" s="209"/>
      <c r="BB655" s="209"/>
      <c r="BC655" s="209"/>
      <c r="BD655" s="209"/>
      <c r="BE655" s="209"/>
      <c r="BF655" s="209"/>
      <c r="BG655" s="209"/>
      <c r="BH655" s="209"/>
      <c r="BI655" s="209"/>
      <c r="BJ655" s="209"/>
      <c r="BK655" s="209"/>
      <c r="BL655" s="209"/>
      <c r="BM655" s="209"/>
      <c r="BN655" s="209"/>
      <c r="BO655" s="209"/>
      <c r="BP655" s="209"/>
      <c r="BQ655" s="209"/>
      <c r="BR655" s="209"/>
      <c r="BS655" s="209"/>
      <c r="BT655" s="209"/>
      <c r="BU655" s="209"/>
      <c r="BV655" s="209"/>
      <c r="BW655" s="209"/>
      <c r="BX655" s="209"/>
      <c r="BY655" s="209"/>
      <c r="BZ655" s="209"/>
      <c r="CA655" s="209"/>
    </row>
    <row r="656" spans="20:79" hidden="1" x14ac:dyDescent="0.2">
      <c r="T656" s="212"/>
      <c r="U656" s="212"/>
      <c r="V656" s="212"/>
      <c r="W656" s="213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  <c r="AT656" s="209"/>
      <c r="AU656" s="209"/>
      <c r="AV656" s="209"/>
      <c r="AW656" s="209"/>
      <c r="AX656" s="209"/>
      <c r="AY656" s="209"/>
      <c r="AZ656" s="209"/>
      <c r="BA656" s="209"/>
      <c r="BB656" s="209"/>
      <c r="BC656" s="209"/>
      <c r="BD656" s="209"/>
      <c r="BE656" s="209"/>
      <c r="BF656" s="209"/>
      <c r="BG656" s="209"/>
      <c r="BH656" s="209"/>
      <c r="BI656" s="209"/>
      <c r="BJ656" s="209"/>
      <c r="BK656" s="209"/>
      <c r="BL656" s="209"/>
      <c r="BM656" s="209"/>
      <c r="BN656" s="209"/>
      <c r="BO656" s="209"/>
      <c r="BP656" s="209"/>
      <c r="BQ656" s="209"/>
      <c r="BR656" s="209"/>
      <c r="BS656" s="209"/>
      <c r="BT656" s="209"/>
      <c r="BU656" s="209"/>
      <c r="BV656" s="209"/>
      <c r="BW656" s="209"/>
      <c r="BX656" s="209"/>
      <c r="BY656" s="209"/>
      <c r="BZ656" s="209"/>
      <c r="CA656" s="209"/>
    </row>
    <row r="657" spans="20:79" hidden="1" x14ac:dyDescent="0.2">
      <c r="T657" s="212"/>
      <c r="U657" s="212"/>
      <c r="V657" s="212"/>
      <c r="W657" s="213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  <c r="AT657" s="209"/>
      <c r="AU657" s="209"/>
      <c r="AV657" s="209"/>
      <c r="AW657" s="209"/>
      <c r="AX657" s="209"/>
      <c r="AY657" s="209"/>
      <c r="AZ657" s="209"/>
      <c r="BA657" s="209"/>
      <c r="BB657" s="209"/>
      <c r="BC657" s="209"/>
      <c r="BD657" s="209"/>
      <c r="BE657" s="209"/>
      <c r="BF657" s="209"/>
      <c r="BG657" s="209"/>
      <c r="BH657" s="209"/>
      <c r="BI657" s="209"/>
      <c r="BJ657" s="209"/>
      <c r="BK657" s="209"/>
      <c r="BL657" s="209"/>
      <c r="BM657" s="209"/>
      <c r="BN657" s="209"/>
      <c r="BO657" s="209"/>
      <c r="BP657" s="209"/>
      <c r="BQ657" s="209"/>
      <c r="BR657" s="209"/>
      <c r="BS657" s="209"/>
      <c r="BT657" s="209"/>
      <c r="BU657" s="209"/>
      <c r="BV657" s="209"/>
      <c r="BW657" s="209"/>
      <c r="BX657" s="209"/>
      <c r="BY657" s="209"/>
      <c r="BZ657" s="209"/>
      <c r="CA657" s="209"/>
    </row>
    <row r="658" spans="20:79" hidden="1" x14ac:dyDescent="0.2">
      <c r="T658" s="212"/>
      <c r="U658" s="212"/>
      <c r="V658" s="212"/>
      <c r="W658" s="213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  <c r="AT658" s="209"/>
      <c r="AU658" s="209"/>
      <c r="AV658" s="209"/>
      <c r="AW658" s="209"/>
      <c r="AX658" s="209"/>
      <c r="AY658" s="209"/>
      <c r="AZ658" s="209"/>
      <c r="BA658" s="209"/>
      <c r="BB658" s="209"/>
      <c r="BC658" s="209"/>
      <c r="BD658" s="209"/>
      <c r="BE658" s="209"/>
      <c r="BF658" s="209"/>
      <c r="BG658" s="209"/>
      <c r="BH658" s="209"/>
      <c r="BI658" s="209"/>
      <c r="BJ658" s="209"/>
      <c r="BK658" s="209"/>
      <c r="BL658" s="209"/>
      <c r="BM658" s="209"/>
      <c r="BN658" s="209"/>
      <c r="BO658" s="209"/>
      <c r="BP658" s="209"/>
      <c r="BQ658" s="209"/>
      <c r="BR658" s="209"/>
      <c r="BS658" s="209"/>
      <c r="BT658" s="209"/>
      <c r="BU658" s="209"/>
      <c r="BV658" s="209"/>
      <c r="BW658" s="209"/>
      <c r="BX658" s="209"/>
      <c r="BY658" s="209"/>
      <c r="BZ658" s="209"/>
      <c r="CA658" s="209"/>
    </row>
    <row r="659" spans="20:79" hidden="1" x14ac:dyDescent="0.2">
      <c r="T659" s="212"/>
      <c r="U659" s="212"/>
      <c r="V659" s="212"/>
      <c r="W659" s="213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  <c r="AT659" s="209"/>
      <c r="AU659" s="209"/>
      <c r="AV659" s="209"/>
      <c r="AW659" s="209"/>
      <c r="AX659" s="209"/>
      <c r="AY659" s="209"/>
      <c r="AZ659" s="209"/>
      <c r="BA659" s="209"/>
      <c r="BB659" s="209"/>
      <c r="BC659" s="209"/>
      <c r="BD659" s="209"/>
      <c r="BE659" s="209"/>
      <c r="BF659" s="209"/>
      <c r="BG659" s="209"/>
      <c r="BH659" s="209"/>
      <c r="BI659" s="209"/>
      <c r="BJ659" s="209"/>
      <c r="BK659" s="209"/>
      <c r="BL659" s="209"/>
      <c r="BM659" s="209"/>
      <c r="BN659" s="209"/>
      <c r="BO659" s="209"/>
      <c r="BP659" s="209"/>
      <c r="BQ659" s="209"/>
      <c r="BR659" s="209"/>
      <c r="BS659" s="209"/>
      <c r="BT659" s="209"/>
      <c r="BU659" s="209"/>
      <c r="BV659" s="209"/>
      <c r="BW659" s="209"/>
      <c r="BX659" s="209"/>
      <c r="BY659" s="209"/>
      <c r="BZ659" s="209"/>
      <c r="CA659" s="209"/>
    </row>
    <row r="660" spans="20:79" hidden="1" x14ac:dyDescent="0.2">
      <c r="T660" s="212"/>
      <c r="U660" s="212"/>
      <c r="V660" s="212"/>
      <c r="W660" s="213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  <c r="AT660" s="209"/>
      <c r="AU660" s="209"/>
      <c r="AV660" s="209"/>
      <c r="AW660" s="209"/>
      <c r="AX660" s="209"/>
      <c r="AY660" s="209"/>
      <c r="AZ660" s="209"/>
      <c r="BA660" s="209"/>
      <c r="BB660" s="209"/>
      <c r="BC660" s="209"/>
      <c r="BD660" s="209"/>
      <c r="BE660" s="209"/>
      <c r="BF660" s="209"/>
      <c r="BG660" s="209"/>
      <c r="BH660" s="209"/>
      <c r="BI660" s="209"/>
      <c r="BJ660" s="209"/>
      <c r="BK660" s="209"/>
      <c r="BL660" s="209"/>
      <c r="BM660" s="209"/>
      <c r="BN660" s="209"/>
      <c r="BO660" s="209"/>
      <c r="BP660" s="209"/>
      <c r="BQ660" s="209"/>
      <c r="BR660" s="209"/>
      <c r="BS660" s="209"/>
      <c r="BT660" s="209"/>
      <c r="BU660" s="209"/>
      <c r="BV660" s="209"/>
      <c r="BW660" s="209"/>
      <c r="BX660" s="209"/>
      <c r="BY660" s="209"/>
      <c r="BZ660" s="209"/>
      <c r="CA660" s="209"/>
    </row>
    <row r="661" spans="20:79" ht="11.25" hidden="1" customHeight="1" x14ac:dyDescent="0.2">
      <c r="T661" s="212"/>
      <c r="U661" s="212"/>
      <c r="V661" s="212"/>
      <c r="W661" s="213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  <c r="AT661" s="209"/>
      <c r="AU661" s="209"/>
      <c r="AV661" s="209"/>
      <c r="AW661" s="209"/>
      <c r="AX661" s="209"/>
      <c r="AY661" s="209"/>
      <c r="AZ661" s="209"/>
      <c r="BA661" s="209"/>
      <c r="BB661" s="209"/>
      <c r="BC661" s="209"/>
      <c r="BD661" s="209"/>
      <c r="BE661" s="209"/>
      <c r="BF661" s="209"/>
      <c r="BG661" s="209"/>
      <c r="BH661" s="209"/>
      <c r="BI661" s="209"/>
      <c r="BJ661" s="209"/>
      <c r="BK661" s="209"/>
      <c r="BL661" s="209"/>
      <c r="BM661" s="209"/>
      <c r="BN661" s="209"/>
      <c r="BO661" s="209"/>
      <c r="BP661" s="209"/>
      <c r="BQ661" s="209"/>
      <c r="BR661" s="209"/>
      <c r="BS661" s="209"/>
      <c r="BT661" s="209"/>
      <c r="BU661" s="209"/>
      <c r="BV661" s="209"/>
      <c r="BW661" s="209"/>
      <c r="BX661" s="209"/>
      <c r="BY661" s="209"/>
      <c r="BZ661" s="209"/>
      <c r="CA661" s="209"/>
    </row>
    <row r="662" spans="20:79" hidden="1" x14ac:dyDescent="0.2">
      <c r="T662" s="212"/>
      <c r="U662" s="212"/>
      <c r="V662" s="212"/>
      <c r="W662" s="213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  <c r="AT662" s="209"/>
      <c r="AU662" s="209"/>
      <c r="AV662" s="209"/>
      <c r="AW662" s="209"/>
      <c r="AX662" s="209"/>
      <c r="AY662" s="209"/>
      <c r="AZ662" s="209"/>
      <c r="BA662" s="209"/>
      <c r="BB662" s="209"/>
      <c r="BC662" s="209"/>
      <c r="BD662" s="209"/>
      <c r="BE662" s="209"/>
      <c r="BF662" s="209"/>
      <c r="BG662" s="209"/>
      <c r="BH662" s="209"/>
      <c r="BI662" s="209"/>
      <c r="BJ662" s="209"/>
      <c r="BK662" s="209"/>
      <c r="BL662" s="209"/>
      <c r="BM662" s="209"/>
      <c r="BN662" s="209"/>
      <c r="BO662" s="209"/>
      <c r="BP662" s="209"/>
      <c r="BQ662" s="209"/>
      <c r="BR662" s="209"/>
      <c r="BS662" s="209"/>
      <c r="BT662" s="209"/>
      <c r="BU662" s="209"/>
      <c r="BV662" s="209"/>
      <c r="BW662" s="209"/>
      <c r="BX662" s="209"/>
      <c r="BY662" s="209"/>
      <c r="BZ662" s="209"/>
      <c r="CA662" s="209"/>
    </row>
    <row r="663" spans="20:79" hidden="1" x14ac:dyDescent="0.2">
      <c r="T663" s="212"/>
      <c r="U663" s="212"/>
      <c r="V663" s="212"/>
      <c r="W663" s="213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  <c r="AT663" s="209"/>
      <c r="AU663" s="209"/>
      <c r="AV663" s="209"/>
      <c r="AW663" s="209"/>
      <c r="AX663" s="209"/>
      <c r="AY663" s="209"/>
      <c r="AZ663" s="209"/>
      <c r="BA663" s="209"/>
      <c r="BB663" s="209"/>
      <c r="BC663" s="209"/>
      <c r="BD663" s="209"/>
      <c r="BE663" s="209"/>
      <c r="BF663" s="209"/>
      <c r="BG663" s="209"/>
      <c r="BH663" s="209"/>
      <c r="BI663" s="209"/>
      <c r="BJ663" s="209"/>
      <c r="BK663" s="209"/>
      <c r="BL663" s="209"/>
      <c r="BM663" s="209"/>
      <c r="BN663" s="209"/>
      <c r="BO663" s="209"/>
      <c r="BP663" s="209"/>
      <c r="BQ663" s="209"/>
      <c r="BR663" s="209"/>
      <c r="BS663" s="209"/>
      <c r="BT663" s="209"/>
      <c r="BU663" s="209"/>
      <c r="BV663" s="209"/>
      <c r="BW663" s="209"/>
      <c r="BX663" s="209"/>
      <c r="BY663" s="209"/>
      <c r="BZ663" s="209"/>
      <c r="CA663" s="209"/>
    </row>
    <row r="664" spans="20:79" hidden="1" x14ac:dyDescent="0.2">
      <c r="T664" s="212"/>
      <c r="U664" s="212"/>
      <c r="V664" s="212"/>
      <c r="W664" s="213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  <c r="AW664" s="209"/>
      <c r="AX664" s="209"/>
      <c r="AY664" s="209"/>
      <c r="AZ664" s="209"/>
      <c r="BA664" s="209"/>
      <c r="BB664" s="209"/>
      <c r="BC664" s="209"/>
      <c r="BD664" s="209"/>
      <c r="BE664" s="209"/>
      <c r="BF664" s="209"/>
      <c r="BG664" s="209"/>
      <c r="BH664" s="209"/>
      <c r="BI664" s="209"/>
      <c r="BJ664" s="209"/>
      <c r="BK664" s="209"/>
      <c r="BL664" s="209"/>
      <c r="BM664" s="209"/>
      <c r="BN664" s="209"/>
      <c r="BO664" s="209"/>
      <c r="BP664" s="209"/>
      <c r="BQ664" s="209"/>
      <c r="BR664" s="209"/>
      <c r="BS664" s="209"/>
      <c r="BT664" s="209"/>
      <c r="BU664" s="209"/>
      <c r="BV664" s="209"/>
      <c r="BW664" s="209"/>
      <c r="BX664" s="209"/>
      <c r="BY664" s="209"/>
      <c r="BZ664" s="209"/>
      <c r="CA664" s="209"/>
    </row>
    <row r="665" spans="20:79" hidden="1" x14ac:dyDescent="0.2">
      <c r="T665" s="212"/>
      <c r="U665" s="212"/>
      <c r="V665" s="212"/>
      <c r="W665" s="213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  <c r="AW665" s="209"/>
      <c r="AX665" s="209"/>
      <c r="AY665" s="209"/>
      <c r="AZ665" s="209"/>
      <c r="BA665" s="209"/>
      <c r="BB665" s="209"/>
      <c r="BC665" s="209"/>
      <c r="BD665" s="209"/>
      <c r="BE665" s="209"/>
      <c r="BF665" s="209"/>
      <c r="BG665" s="209"/>
      <c r="BH665" s="209"/>
      <c r="BI665" s="209"/>
      <c r="BJ665" s="209"/>
      <c r="BK665" s="209"/>
      <c r="BL665" s="209"/>
      <c r="BM665" s="209"/>
      <c r="BN665" s="209"/>
      <c r="BO665" s="209"/>
      <c r="BP665" s="209"/>
      <c r="BQ665" s="209"/>
      <c r="BR665" s="209"/>
      <c r="BS665" s="209"/>
      <c r="BT665" s="209"/>
      <c r="BU665" s="209"/>
      <c r="BV665" s="209"/>
      <c r="BW665" s="209"/>
      <c r="BX665" s="209"/>
      <c r="BY665" s="209"/>
      <c r="BZ665" s="209"/>
      <c r="CA665" s="209"/>
    </row>
    <row r="666" spans="20:79" hidden="1" x14ac:dyDescent="0.2">
      <c r="T666" s="212"/>
      <c r="U666" s="212"/>
      <c r="V666" s="212"/>
      <c r="W666" s="213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  <c r="AW666" s="209"/>
      <c r="AX666" s="209"/>
      <c r="AY666" s="209"/>
      <c r="AZ666" s="209"/>
      <c r="BA666" s="209"/>
      <c r="BB666" s="209"/>
      <c r="BC666" s="209"/>
      <c r="BD666" s="209"/>
      <c r="BE666" s="209"/>
      <c r="BF666" s="209"/>
      <c r="BG666" s="209"/>
      <c r="BH666" s="209"/>
      <c r="BI666" s="209"/>
      <c r="BJ666" s="209"/>
      <c r="BK666" s="209"/>
      <c r="BL666" s="209"/>
      <c r="BM666" s="209"/>
      <c r="BN666" s="209"/>
      <c r="BO666" s="209"/>
      <c r="BP666" s="209"/>
      <c r="BQ666" s="209"/>
      <c r="BR666" s="209"/>
      <c r="BS666" s="209"/>
      <c r="BT666" s="209"/>
      <c r="BU666" s="209"/>
      <c r="BV666" s="209"/>
      <c r="BW666" s="209"/>
      <c r="BX666" s="209"/>
      <c r="BY666" s="209"/>
      <c r="BZ666" s="209"/>
      <c r="CA666" s="209"/>
    </row>
    <row r="667" spans="20:79" hidden="1" x14ac:dyDescent="0.2">
      <c r="T667" s="212"/>
      <c r="U667" s="212"/>
      <c r="V667" s="212"/>
      <c r="W667" s="213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  <c r="AW667" s="209"/>
      <c r="AX667" s="209"/>
      <c r="AY667" s="209"/>
      <c r="AZ667" s="209"/>
      <c r="BA667" s="209"/>
      <c r="BB667" s="209"/>
      <c r="BC667" s="209"/>
      <c r="BD667" s="209"/>
      <c r="BE667" s="209"/>
      <c r="BF667" s="209"/>
      <c r="BG667" s="209"/>
      <c r="BH667" s="209"/>
      <c r="BI667" s="209"/>
      <c r="BJ667" s="209"/>
      <c r="BK667" s="209"/>
      <c r="BL667" s="209"/>
      <c r="BM667" s="209"/>
      <c r="BN667" s="209"/>
      <c r="BO667" s="209"/>
      <c r="BP667" s="209"/>
      <c r="BQ667" s="209"/>
      <c r="BR667" s="209"/>
      <c r="BS667" s="209"/>
      <c r="BT667" s="209"/>
      <c r="BU667" s="209"/>
      <c r="BV667" s="209"/>
      <c r="BW667" s="209"/>
      <c r="BX667" s="209"/>
      <c r="BY667" s="209"/>
      <c r="BZ667" s="209"/>
      <c r="CA667" s="209"/>
    </row>
    <row r="668" spans="20:79" hidden="1" x14ac:dyDescent="0.2">
      <c r="T668" s="212"/>
      <c r="U668" s="212"/>
      <c r="V668" s="212"/>
      <c r="W668" s="213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  <c r="AW668" s="209"/>
      <c r="AX668" s="209"/>
      <c r="AY668" s="209"/>
      <c r="AZ668" s="209"/>
      <c r="BA668" s="209"/>
      <c r="BB668" s="209"/>
      <c r="BC668" s="209"/>
      <c r="BD668" s="209"/>
      <c r="BE668" s="209"/>
      <c r="BF668" s="209"/>
      <c r="BG668" s="209"/>
      <c r="BH668" s="209"/>
      <c r="BI668" s="209"/>
      <c r="BJ668" s="209"/>
      <c r="BK668" s="209"/>
      <c r="BL668" s="209"/>
      <c r="BM668" s="209"/>
      <c r="BN668" s="209"/>
      <c r="BO668" s="209"/>
      <c r="BP668" s="209"/>
      <c r="BQ668" s="209"/>
      <c r="BR668" s="209"/>
      <c r="BS668" s="209"/>
      <c r="BT668" s="209"/>
      <c r="BU668" s="209"/>
      <c r="BV668" s="209"/>
      <c r="BW668" s="209"/>
      <c r="BX668" s="209"/>
      <c r="BY668" s="209"/>
      <c r="BZ668" s="209"/>
      <c r="CA668" s="209"/>
    </row>
    <row r="669" spans="20:79" hidden="1" x14ac:dyDescent="0.2">
      <c r="T669" s="212"/>
      <c r="U669" s="212"/>
      <c r="V669" s="212"/>
      <c r="W669" s="213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  <c r="AT669" s="209"/>
      <c r="AU669" s="209"/>
      <c r="AV669" s="209"/>
      <c r="AW669" s="209"/>
      <c r="AX669" s="209"/>
      <c r="AY669" s="209"/>
      <c r="AZ669" s="209"/>
      <c r="BA669" s="209"/>
      <c r="BB669" s="209"/>
      <c r="BC669" s="209"/>
      <c r="BD669" s="209"/>
      <c r="BE669" s="209"/>
      <c r="BF669" s="209"/>
      <c r="BG669" s="209"/>
      <c r="BH669" s="209"/>
      <c r="BI669" s="209"/>
      <c r="BJ669" s="209"/>
      <c r="BK669" s="209"/>
      <c r="BL669" s="209"/>
      <c r="BM669" s="209"/>
      <c r="BN669" s="209"/>
      <c r="BO669" s="209"/>
      <c r="BP669" s="209"/>
      <c r="BQ669" s="209"/>
      <c r="BR669" s="209"/>
      <c r="BS669" s="209"/>
      <c r="BT669" s="209"/>
      <c r="BU669" s="209"/>
      <c r="BV669" s="209"/>
      <c r="BW669" s="209"/>
      <c r="BX669" s="209"/>
      <c r="BY669" s="209"/>
      <c r="BZ669" s="209"/>
      <c r="CA669" s="209"/>
    </row>
    <row r="670" spans="20:79" hidden="1" x14ac:dyDescent="0.2">
      <c r="T670" s="212"/>
      <c r="U670" s="212"/>
      <c r="V670" s="212"/>
      <c r="W670" s="213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  <c r="AT670" s="209"/>
      <c r="AU670" s="209"/>
      <c r="AV670" s="209"/>
      <c r="AW670" s="209"/>
      <c r="AX670" s="209"/>
      <c r="AY670" s="209"/>
      <c r="AZ670" s="209"/>
      <c r="BA670" s="209"/>
      <c r="BB670" s="209"/>
      <c r="BC670" s="209"/>
      <c r="BD670" s="209"/>
      <c r="BE670" s="209"/>
      <c r="BF670" s="209"/>
      <c r="BG670" s="209"/>
      <c r="BH670" s="209"/>
      <c r="BI670" s="209"/>
      <c r="BJ670" s="209"/>
      <c r="BK670" s="209"/>
      <c r="BL670" s="209"/>
      <c r="BM670" s="209"/>
      <c r="BN670" s="209"/>
      <c r="BO670" s="209"/>
      <c r="BP670" s="209"/>
      <c r="BQ670" s="209"/>
      <c r="BR670" s="209"/>
      <c r="BS670" s="209"/>
      <c r="BT670" s="209"/>
      <c r="BU670" s="209"/>
      <c r="BV670" s="209"/>
      <c r="BW670" s="209"/>
      <c r="BX670" s="209"/>
      <c r="BY670" s="209"/>
      <c r="BZ670" s="209"/>
      <c r="CA670" s="209"/>
    </row>
    <row r="671" spans="20:79" hidden="1" x14ac:dyDescent="0.2">
      <c r="T671" s="212"/>
      <c r="U671" s="212"/>
      <c r="V671" s="212"/>
      <c r="W671" s="213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  <c r="AT671" s="209"/>
      <c r="AU671" s="209"/>
      <c r="AV671" s="209"/>
      <c r="AW671" s="209"/>
      <c r="AX671" s="209"/>
      <c r="AY671" s="209"/>
      <c r="AZ671" s="209"/>
      <c r="BA671" s="209"/>
      <c r="BB671" s="209"/>
      <c r="BC671" s="209"/>
      <c r="BD671" s="209"/>
      <c r="BE671" s="209"/>
      <c r="BF671" s="209"/>
      <c r="BG671" s="209"/>
      <c r="BH671" s="209"/>
      <c r="BI671" s="209"/>
      <c r="BJ671" s="209"/>
      <c r="BK671" s="209"/>
      <c r="BL671" s="209"/>
      <c r="BM671" s="209"/>
      <c r="BN671" s="209"/>
      <c r="BO671" s="209"/>
      <c r="BP671" s="209"/>
      <c r="BQ671" s="209"/>
      <c r="BR671" s="209"/>
      <c r="BS671" s="209"/>
      <c r="BT671" s="209"/>
      <c r="BU671" s="209"/>
      <c r="BV671" s="209"/>
      <c r="BW671" s="209"/>
      <c r="BX671" s="209"/>
      <c r="BY671" s="209"/>
      <c r="BZ671" s="209"/>
      <c r="CA671" s="209"/>
    </row>
    <row r="672" spans="20:79" hidden="1" x14ac:dyDescent="0.2">
      <c r="T672" s="212"/>
      <c r="U672" s="212"/>
      <c r="V672" s="212"/>
      <c r="W672" s="213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  <c r="AW672" s="209"/>
      <c r="AX672" s="209"/>
      <c r="AY672" s="209"/>
      <c r="AZ672" s="209"/>
      <c r="BA672" s="209"/>
      <c r="BB672" s="209"/>
      <c r="BC672" s="209"/>
      <c r="BD672" s="209"/>
      <c r="BE672" s="209"/>
      <c r="BF672" s="209"/>
      <c r="BG672" s="209"/>
      <c r="BH672" s="209"/>
      <c r="BI672" s="209"/>
      <c r="BJ672" s="209"/>
      <c r="BK672" s="209"/>
      <c r="BL672" s="209"/>
      <c r="BM672" s="209"/>
      <c r="BN672" s="209"/>
      <c r="BO672" s="209"/>
      <c r="BP672" s="209"/>
      <c r="BQ672" s="209"/>
      <c r="BR672" s="209"/>
      <c r="BS672" s="209"/>
      <c r="BT672" s="209"/>
      <c r="BU672" s="209"/>
      <c r="BV672" s="209"/>
      <c r="BW672" s="209"/>
      <c r="BX672" s="209"/>
      <c r="BY672" s="209"/>
      <c r="BZ672" s="209"/>
      <c r="CA672" s="209"/>
    </row>
    <row r="673" spans="20:79" hidden="1" x14ac:dyDescent="0.2">
      <c r="T673" s="212"/>
      <c r="U673" s="212"/>
      <c r="V673" s="212"/>
      <c r="W673" s="213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  <c r="AW673" s="209"/>
      <c r="AX673" s="209"/>
      <c r="AY673" s="209"/>
      <c r="AZ673" s="209"/>
      <c r="BA673" s="209"/>
      <c r="BB673" s="209"/>
      <c r="BC673" s="209"/>
      <c r="BD673" s="209"/>
      <c r="BE673" s="209"/>
      <c r="BF673" s="209"/>
      <c r="BG673" s="209"/>
      <c r="BH673" s="209"/>
      <c r="BI673" s="209"/>
      <c r="BJ673" s="209"/>
      <c r="BK673" s="209"/>
      <c r="BL673" s="209"/>
      <c r="BM673" s="209"/>
      <c r="BN673" s="209"/>
      <c r="BO673" s="209"/>
      <c r="BP673" s="209"/>
      <c r="BQ673" s="209"/>
      <c r="BR673" s="209"/>
      <c r="BS673" s="209"/>
      <c r="BT673" s="209"/>
      <c r="BU673" s="209"/>
      <c r="BV673" s="209"/>
      <c r="BW673" s="209"/>
      <c r="BX673" s="209"/>
      <c r="BY673" s="209"/>
      <c r="BZ673" s="209"/>
      <c r="CA673" s="209"/>
    </row>
    <row r="674" spans="20:79" hidden="1" x14ac:dyDescent="0.2">
      <c r="T674" s="212"/>
      <c r="U674" s="212"/>
      <c r="V674" s="212"/>
      <c r="W674" s="213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  <c r="AW674" s="209"/>
      <c r="AX674" s="209"/>
      <c r="AY674" s="209"/>
      <c r="AZ674" s="209"/>
      <c r="BA674" s="209"/>
      <c r="BB674" s="209"/>
      <c r="BC674" s="209"/>
      <c r="BD674" s="209"/>
      <c r="BE674" s="209"/>
      <c r="BF674" s="209"/>
      <c r="BG674" s="209"/>
      <c r="BH674" s="209"/>
      <c r="BI674" s="209"/>
      <c r="BJ674" s="209"/>
      <c r="BK674" s="209"/>
      <c r="BL674" s="209"/>
      <c r="BM674" s="209"/>
      <c r="BN674" s="209"/>
      <c r="BO674" s="209"/>
      <c r="BP674" s="209"/>
      <c r="BQ674" s="209"/>
      <c r="BR674" s="209"/>
      <c r="BS674" s="209"/>
      <c r="BT674" s="209"/>
      <c r="BU674" s="209"/>
      <c r="BV674" s="209"/>
      <c r="BW674" s="209"/>
      <c r="BX674" s="209"/>
      <c r="BY674" s="209"/>
      <c r="BZ674" s="209"/>
      <c r="CA674" s="209"/>
    </row>
    <row r="675" spans="20:79" hidden="1" x14ac:dyDescent="0.2">
      <c r="T675" s="212"/>
      <c r="U675" s="212"/>
      <c r="V675" s="212"/>
      <c r="W675" s="213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  <c r="AW675" s="209"/>
      <c r="AX675" s="209"/>
      <c r="AY675" s="209"/>
      <c r="AZ675" s="209"/>
      <c r="BA675" s="209"/>
      <c r="BB675" s="209"/>
      <c r="BC675" s="209"/>
      <c r="BD675" s="209"/>
      <c r="BE675" s="209"/>
      <c r="BF675" s="209"/>
      <c r="BG675" s="209"/>
      <c r="BH675" s="209"/>
      <c r="BI675" s="209"/>
      <c r="BJ675" s="209"/>
      <c r="BK675" s="209"/>
      <c r="BL675" s="209"/>
      <c r="BM675" s="209"/>
      <c r="BN675" s="209"/>
      <c r="BO675" s="209"/>
      <c r="BP675" s="209"/>
      <c r="BQ675" s="209"/>
      <c r="BR675" s="209"/>
      <c r="BS675" s="209"/>
      <c r="BT675" s="209"/>
      <c r="BU675" s="209"/>
      <c r="BV675" s="209"/>
      <c r="BW675" s="209"/>
      <c r="BX675" s="209"/>
      <c r="BY675" s="209"/>
      <c r="BZ675" s="209"/>
      <c r="CA675" s="209"/>
    </row>
    <row r="676" spans="20:79" hidden="1" x14ac:dyDescent="0.2">
      <c r="T676" s="212"/>
      <c r="U676" s="212"/>
      <c r="V676" s="212"/>
      <c r="W676" s="213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  <c r="AW676" s="209"/>
      <c r="AX676" s="209"/>
      <c r="AY676" s="209"/>
      <c r="AZ676" s="209"/>
      <c r="BA676" s="209"/>
      <c r="BB676" s="209"/>
      <c r="BC676" s="209"/>
      <c r="BD676" s="209"/>
      <c r="BE676" s="209"/>
      <c r="BF676" s="209"/>
      <c r="BG676" s="209"/>
      <c r="BH676" s="209"/>
      <c r="BI676" s="209"/>
      <c r="BJ676" s="209"/>
      <c r="BK676" s="209"/>
      <c r="BL676" s="209"/>
      <c r="BM676" s="209"/>
      <c r="BN676" s="209"/>
      <c r="BO676" s="209"/>
      <c r="BP676" s="209"/>
      <c r="BQ676" s="209"/>
      <c r="BR676" s="209"/>
      <c r="BS676" s="209"/>
      <c r="BT676" s="209"/>
      <c r="BU676" s="209"/>
      <c r="BV676" s="209"/>
      <c r="BW676" s="209"/>
      <c r="BX676" s="209"/>
      <c r="BY676" s="209"/>
      <c r="BZ676" s="209"/>
      <c r="CA676" s="209"/>
    </row>
    <row r="677" spans="20:79" hidden="1" x14ac:dyDescent="0.2">
      <c r="T677" s="212"/>
      <c r="U677" s="212"/>
      <c r="V677" s="212"/>
      <c r="W677" s="213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  <c r="AW677" s="209"/>
      <c r="AX677" s="209"/>
      <c r="AY677" s="209"/>
      <c r="AZ677" s="209"/>
      <c r="BA677" s="209"/>
      <c r="BB677" s="209"/>
      <c r="BC677" s="209"/>
      <c r="BD677" s="209"/>
      <c r="BE677" s="209"/>
      <c r="BF677" s="209"/>
      <c r="BG677" s="209"/>
      <c r="BH677" s="209"/>
      <c r="BI677" s="209"/>
      <c r="BJ677" s="209"/>
      <c r="BK677" s="209"/>
      <c r="BL677" s="209"/>
      <c r="BM677" s="209"/>
      <c r="BN677" s="209"/>
      <c r="BO677" s="209"/>
      <c r="BP677" s="209"/>
      <c r="BQ677" s="209"/>
      <c r="BR677" s="209"/>
      <c r="BS677" s="209"/>
      <c r="BT677" s="209"/>
      <c r="BU677" s="209"/>
      <c r="BV677" s="209"/>
      <c r="BW677" s="209"/>
      <c r="BX677" s="209"/>
      <c r="BY677" s="209"/>
      <c r="BZ677" s="209"/>
      <c r="CA677" s="209"/>
    </row>
    <row r="678" spans="20:79" hidden="1" x14ac:dyDescent="0.2">
      <c r="T678" s="212"/>
      <c r="U678" s="212"/>
      <c r="V678" s="212"/>
      <c r="W678" s="213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  <c r="AW678" s="209"/>
      <c r="AX678" s="209"/>
      <c r="AY678" s="209"/>
      <c r="AZ678" s="209"/>
      <c r="BA678" s="209"/>
      <c r="BB678" s="209"/>
      <c r="BC678" s="209"/>
      <c r="BD678" s="209"/>
      <c r="BE678" s="209"/>
      <c r="BF678" s="209"/>
      <c r="BG678" s="209"/>
      <c r="BH678" s="209"/>
      <c r="BI678" s="209"/>
      <c r="BJ678" s="209"/>
      <c r="BK678" s="209"/>
      <c r="BL678" s="209"/>
      <c r="BM678" s="209"/>
      <c r="BN678" s="209"/>
      <c r="BO678" s="209"/>
      <c r="BP678" s="209"/>
      <c r="BQ678" s="209"/>
      <c r="BR678" s="209"/>
      <c r="BS678" s="209"/>
      <c r="BT678" s="209"/>
      <c r="BU678" s="209"/>
      <c r="BV678" s="209"/>
      <c r="BW678" s="209"/>
      <c r="BX678" s="209"/>
      <c r="BY678" s="209"/>
      <c r="BZ678" s="209"/>
      <c r="CA678" s="209"/>
    </row>
    <row r="679" spans="20:79" hidden="1" x14ac:dyDescent="0.2">
      <c r="T679" s="212"/>
      <c r="U679" s="212"/>
      <c r="V679" s="212"/>
      <c r="W679" s="213"/>
      <c r="X679" s="209"/>
      <c r="Y679" s="209"/>
      <c r="Z679" s="209"/>
      <c r="AA679" s="209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  <c r="AW679" s="209"/>
      <c r="AX679" s="209"/>
      <c r="AY679" s="209"/>
      <c r="AZ679" s="209"/>
      <c r="BA679" s="209"/>
      <c r="BB679" s="209"/>
      <c r="BC679" s="209"/>
      <c r="BD679" s="209"/>
      <c r="BE679" s="209"/>
      <c r="BF679" s="209"/>
      <c r="BG679" s="209"/>
      <c r="BH679" s="209"/>
      <c r="BI679" s="209"/>
      <c r="BJ679" s="209"/>
      <c r="BK679" s="209"/>
      <c r="BL679" s="209"/>
      <c r="BM679" s="209"/>
      <c r="BN679" s="209"/>
      <c r="BO679" s="209"/>
      <c r="BP679" s="209"/>
      <c r="BQ679" s="209"/>
      <c r="BR679" s="209"/>
      <c r="BS679" s="209"/>
      <c r="BT679" s="209"/>
      <c r="BU679" s="209"/>
      <c r="BV679" s="209"/>
      <c r="BW679" s="209"/>
      <c r="BX679" s="209"/>
      <c r="BY679" s="209"/>
      <c r="BZ679" s="209"/>
      <c r="CA679" s="209"/>
    </row>
    <row r="680" spans="20:79" ht="3.75" hidden="1" customHeight="1" x14ac:dyDescent="0.2">
      <c r="T680" s="212"/>
      <c r="U680" s="212"/>
      <c r="V680" s="212"/>
      <c r="W680" s="213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  <c r="AT680" s="209"/>
      <c r="AU680" s="209"/>
      <c r="AV680" s="209"/>
      <c r="AW680" s="209"/>
      <c r="AX680" s="209"/>
      <c r="AY680" s="209"/>
      <c r="AZ680" s="209"/>
      <c r="BA680" s="209"/>
      <c r="BB680" s="209"/>
      <c r="BC680" s="209"/>
      <c r="BD680" s="209"/>
      <c r="BE680" s="209"/>
      <c r="BF680" s="209"/>
      <c r="BG680" s="209"/>
      <c r="BH680" s="209"/>
      <c r="BI680" s="209"/>
      <c r="BJ680" s="209"/>
      <c r="BK680" s="209"/>
      <c r="BL680" s="209"/>
      <c r="BM680" s="209"/>
      <c r="BN680" s="209"/>
      <c r="BO680" s="209"/>
      <c r="BP680" s="209"/>
      <c r="BQ680" s="209"/>
      <c r="BR680" s="209"/>
      <c r="BS680" s="209"/>
      <c r="BT680" s="209"/>
      <c r="BU680" s="209"/>
      <c r="BV680" s="209"/>
      <c r="BW680" s="209"/>
      <c r="BX680" s="209"/>
      <c r="BY680" s="209"/>
      <c r="BZ680" s="209"/>
      <c r="CA680" s="209"/>
    </row>
    <row r="681" spans="20:79" hidden="1" x14ac:dyDescent="0.2">
      <c r="T681" s="212"/>
      <c r="U681" s="212"/>
      <c r="V681" s="212"/>
      <c r="W681" s="213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  <c r="AT681" s="209"/>
      <c r="AU681" s="209"/>
      <c r="AV681" s="209"/>
      <c r="AW681" s="209"/>
      <c r="AX681" s="209"/>
      <c r="AY681" s="209"/>
      <c r="AZ681" s="209"/>
      <c r="BA681" s="209"/>
      <c r="BB681" s="209"/>
      <c r="BC681" s="209"/>
      <c r="BD681" s="209"/>
      <c r="BE681" s="209"/>
      <c r="BF681" s="209"/>
      <c r="BG681" s="209"/>
      <c r="BH681" s="209"/>
      <c r="BI681" s="209"/>
      <c r="BJ681" s="209"/>
      <c r="BK681" s="209"/>
      <c r="BL681" s="209"/>
      <c r="BM681" s="209"/>
      <c r="BN681" s="209"/>
      <c r="BO681" s="209"/>
      <c r="BP681" s="209"/>
      <c r="BQ681" s="209"/>
      <c r="BR681" s="209"/>
      <c r="BS681" s="209"/>
      <c r="BT681" s="209"/>
      <c r="BU681" s="209"/>
      <c r="BV681" s="209"/>
      <c r="BW681" s="209"/>
      <c r="BX681" s="209"/>
      <c r="BY681" s="209"/>
      <c r="BZ681" s="209"/>
      <c r="CA681" s="209"/>
    </row>
    <row r="682" spans="20:79" hidden="1" x14ac:dyDescent="0.2">
      <c r="T682" s="212"/>
      <c r="U682" s="212"/>
      <c r="V682" s="212"/>
      <c r="W682" s="213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  <c r="AT682" s="209"/>
      <c r="AU682" s="209"/>
      <c r="AV682" s="209"/>
      <c r="AW682" s="209"/>
      <c r="AX682" s="209"/>
      <c r="AY682" s="209"/>
      <c r="AZ682" s="209"/>
      <c r="BA682" s="209"/>
      <c r="BB682" s="209"/>
      <c r="BC682" s="209"/>
      <c r="BD682" s="209"/>
      <c r="BE682" s="209"/>
      <c r="BF682" s="209"/>
      <c r="BG682" s="209"/>
      <c r="BH682" s="209"/>
      <c r="BI682" s="209"/>
      <c r="BJ682" s="209"/>
      <c r="BK682" s="209"/>
      <c r="BL682" s="209"/>
      <c r="BM682" s="209"/>
      <c r="BN682" s="209"/>
      <c r="BO682" s="209"/>
      <c r="BP682" s="209"/>
      <c r="BQ682" s="209"/>
      <c r="BR682" s="209"/>
      <c r="BS682" s="209"/>
      <c r="BT682" s="209"/>
      <c r="BU682" s="209"/>
      <c r="BV682" s="209"/>
      <c r="BW682" s="209"/>
      <c r="BX682" s="209"/>
      <c r="BY682" s="209"/>
      <c r="BZ682" s="209"/>
      <c r="CA682" s="209"/>
    </row>
    <row r="683" spans="20:79" hidden="1" x14ac:dyDescent="0.2">
      <c r="T683" s="212"/>
      <c r="U683" s="212"/>
      <c r="V683" s="212"/>
      <c r="W683" s="213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  <c r="AT683" s="209"/>
      <c r="AU683" s="209"/>
      <c r="AV683" s="209"/>
      <c r="AW683" s="209"/>
      <c r="AX683" s="209"/>
      <c r="AY683" s="209"/>
      <c r="AZ683" s="209"/>
      <c r="BA683" s="209"/>
      <c r="BB683" s="209"/>
      <c r="BC683" s="209"/>
      <c r="BD683" s="209"/>
      <c r="BE683" s="209"/>
      <c r="BF683" s="209"/>
      <c r="BG683" s="209"/>
      <c r="BH683" s="209"/>
      <c r="BI683" s="209"/>
      <c r="BJ683" s="209"/>
      <c r="BK683" s="209"/>
      <c r="BL683" s="209"/>
      <c r="BM683" s="209"/>
      <c r="BN683" s="209"/>
      <c r="BO683" s="209"/>
      <c r="BP683" s="209"/>
      <c r="BQ683" s="209"/>
      <c r="BR683" s="209"/>
      <c r="BS683" s="209"/>
      <c r="BT683" s="209"/>
      <c r="BU683" s="209"/>
      <c r="BV683" s="209"/>
      <c r="BW683" s="209"/>
      <c r="BX683" s="209"/>
      <c r="BY683" s="209"/>
      <c r="BZ683" s="209"/>
      <c r="CA683" s="209"/>
    </row>
    <row r="684" spans="20:79" hidden="1" x14ac:dyDescent="0.2">
      <c r="T684" s="212"/>
      <c r="U684" s="212"/>
      <c r="V684" s="212"/>
      <c r="W684" s="213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  <c r="AT684" s="209"/>
      <c r="AU684" s="209"/>
      <c r="AV684" s="209"/>
      <c r="AW684" s="209"/>
      <c r="AX684" s="209"/>
      <c r="AY684" s="209"/>
      <c r="AZ684" s="209"/>
      <c r="BA684" s="209"/>
      <c r="BB684" s="209"/>
      <c r="BC684" s="209"/>
      <c r="BD684" s="209"/>
      <c r="BE684" s="209"/>
      <c r="BF684" s="209"/>
      <c r="BG684" s="209"/>
      <c r="BH684" s="209"/>
      <c r="BI684" s="209"/>
      <c r="BJ684" s="209"/>
      <c r="BK684" s="209"/>
      <c r="BL684" s="209"/>
      <c r="BM684" s="209"/>
      <c r="BN684" s="209"/>
      <c r="BO684" s="209"/>
      <c r="BP684" s="209"/>
      <c r="BQ684" s="209"/>
      <c r="BR684" s="209"/>
      <c r="BS684" s="209"/>
      <c r="BT684" s="209"/>
      <c r="BU684" s="209"/>
      <c r="BV684" s="209"/>
      <c r="BW684" s="209"/>
      <c r="BX684" s="209"/>
      <c r="BY684" s="209"/>
      <c r="BZ684" s="209"/>
      <c r="CA684" s="209"/>
    </row>
    <row r="685" spans="20:79" hidden="1" x14ac:dyDescent="0.2">
      <c r="T685" s="212"/>
      <c r="U685" s="212"/>
      <c r="V685" s="212"/>
      <c r="W685" s="213"/>
      <c r="X685" s="209"/>
      <c r="Y685" s="209"/>
      <c r="Z685" s="209"/>
      <c r="AA685" s="209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9"/>
      <c r="AN685" s="209"/>
      <c r="AO685" s="209"/>
      <c r="AP685" s="209"/>
      <c r="AQ685" s="209"/>
      <c r="AR685" s="209"/>
      <c r="AS685" s="209"/>
      <c r="AT685" s="209"/>
      <c r="AU685" s="209"/>
      <c r="AV685" s="209"/>
      <c r="AW685" s="209"/>
      <c r="AX685" s="209"/>
      <c r="AY685" s="209"/>
      <c r="AZ685" s="209"/>
      <c r="BA685" s="209"/>
      <c r="BB685" s="209"/>
      <c r="BC685" s="209"/>
      <c r="BD685" s="209"/>
      <c r="BE685" s="209"/>
      <c r="BF685" s="209"/>
      <c r="BG685" s="209"/>
      <c r="BH685" s="209"/>
      <c r="BI685" s="209"/>
      <c r="BJ685" s="209"/>
      <c r="BK685" s="209"/>
      <c r="BL685" s="209"/>
      <c r="BM685" s="209"/>
      <c r="BN685" s="209"/>
      <c r="BO685" s="209"/>
      <c r="BP685" s="209"/>
      <c r="BQ685" s="209"/>
      <c r="BR685" s="209"/>
      <c r="BS685" s="209"/>
      <c r="BT685" s="209"/>
      <c r="BU685" s="209"/>
      <c r="BV685" s="209"/>
      <c r="BW685" s="209"/>
      <c r="BX685" s="209"/>
      <c r="BY685" s="209"/>
      <c r="BZ685" s="209"/>
      <c r="CA685" s="209"/>
    </row>
    <row r="686" spans="20:79" hidden="1" x14ac:dyDescent="0.2">
      <c r="T686" s="212"/>
      <c r="U686" s="212"/>
      <c r="V686" s="212"/>
      <c r="W686" s="213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  <c r="AT686" s="209"/>
      <c r="AU686" s="209"/>
      <c r="AV686" s="209"/>
      <c r="AW686" s="209"/>
      <c r="AX686" s="209"/>
      <c r="AY686" s="209"/>
      <c r="AZ686" s="209"/>
      <c r="BA686" s="209"/>
      <c r="BB686" s="209"/>
      <c r="BC686" s="209"/>
      <c r="BD686" s="209"/>
      <c r="BE686" s="209"/>
      <c r="BF686" s="209"/>
      <c r="BG686" s="209"/>
      <c r="BH686" s="209"/>
      <c r="BI686" s="209"/>
      <c r="BJ686" s="209"/>
      <c r="BK686" s="209"/>
      <c r="BL686" s="209"/>
      <c r="BM686" s="209"/>
      <c r="BN686" s="209"/>
      <c r="BO686" s="209"/>
      <c r="BP686" s="209"/>
      <c r="BQ686" s="209"/>
      <c r="BR686" s="209"/>
      <c r="BS686" s="209"/>
      <c r="BT686" s="209"/>
      <c r="BU686" s="209"/>
      <c r="BV686" s="209"/>
      <c r="BW686" s="209"/>
      <c r="BX686" s="209"/>
      <c r="BY686" s="209"/>
      <c r="BZ686" s="209"/>
      <c r="CA686" s="209"/>
    </row>
    <row r="687" spans="20:79" hidden="1" x14ac:dyDescent="0.2">
      <c r="T687" s="212"/>
      <c r="U687" s="212"/>
      <c r="V687" s="212"/>
      <c r="W687" s="213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  <c r="AT687" s="209"/>
      <c r="AU687" s="209"/>
      <c r="AV687" s="209"/>
      <c r="AW687" s="209"/>
      <c r="AX687" s="209"/>
      <c r="AY687" s="209"/>
      <c r="AZ687" s="209"/>
      <c r="BA687" s="209"/>
      <c r="BB687" s="209"/>
      <c r="BC687" s="209"/>
      <c r="BD687" s="209"/>
      <c r="BE687" s="209"/>
      <c r="BF687" s="209"/>
      <c r="BG687" s="209"/>
      <c r="BH687" s="209"/>
      <c r="BI687" s="209"/>
      <c r="BJ687" s="209"/>
      <c r="BK687" s="209"/>
      <c r="BL687" s="209"/>
      <c r="BM687" s="209"/>
      <c r="BN687" s="209"/>
      <c r="BO687" s="209"/>
      <c r="BP687" s="209"/>
      <c r="BQ687" s="209"/>
      <c r="BR687" s="209"/>
      <c r="BS687" s="209"/>
      <c r="BT687" s="209"/>
      <c r="BU687" s="209"/>
      <c r="BV687" s="209"/>
      <c r="BW687" s="209"/>
      <c r="BX687" s="209"/>
      <c r="BY687" s="209"/>
      <c r="BZ687" s="209"/>
      <c r="CA687" s="209"/>
    </row>
    <row r="688" spans="20:79" hidden="1" x14ac:dyDescent="0.2">
      <c r="T688" s="212"/>
      <c r="U688" s="212"/>
      <c r="V688" s="212"/>
      <c r="W688" s="213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  <c r="AT688" s="209"/>
      <c r="AU688" s="209"/>
      <c r="AV688" s="209"/>
      <c r="AW688" s="209"/>
      <c r="AX688" s="209"/>
      <c r="AY688" s="209"/>
      <c r="AZ688" s="209"/>
      <c r="BA688" s="209"/>
      <c r="BB688" s="209"/>
      <c r="BC688" s="209"/>
      <c r="BD688" s="209"/>
      <c r="BE688" s="209"/>
      <c r="BF688" s="209"/>
      <c r="BG688" s="209"/>
      <c r="BH688" s="209"/>
      <c r="BI688" s="209"/>
      <c r="BJ688" s="209"/>
      <c r="BK688" s="209"/>
      <c r="BL688" s="209"/>
      <c r="BM688" s="209"/>
      <c r="BN688" s="209"/>
      <c r="BO688" s="209"/>
      <c r="BP688" s="209"/>
      <c r="BQ688" s="209"/>
      <c r="BR688" s="209"/>
      <c r="BS688" s="209"/>
      <c r="BT688" s="209"/>
      <c r="BU688" s="209"/>
      <c r="BV688" s="209"/>
      <c r="BW688" s="209"/>
      <c r="BX688" s="209"/>
      <c r="BY688" s="209"/>
      <c r="BZ688" s="209"/>
      <c r="CA688" s="209"/>
    </row>
    <row r="689" spans="20:79" hidden="1" x14ac:dyDescent="0.2">
      <c r="T689" s="212"/>
      <c r="U689" s="212"/>
      <c r="V689" s="212"/>
      <c r="W689" s="213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  <c r="AT689" s="209"/>
      <c r="AU689" s="209"/>
      <c r="AV689" s="209"/>
      <c r="AW689" s="209"/>
      <c r="AX689" s="209"/>
      <c r="AY689" s="209"/>
      <c r="AZ689" s="209"/>
      <c r="BA689" s="209"/>
      <c r="BB689" s="209"/>
      <c r="BC689" s="209"/>
      <c r="BD689" s="209"/>
      <c r="BE689" s="209"/>
      <c r="BF689" s="209"/>
      <c r="BG689" s="209"/>
      <c r="BH689" s="209"/>
      <c r="BI689" s="209"/>
      <c r="BJ689" s="209"/>
      <c r="BK689" s="209"/>
      <c r="BL689" s="209"/>
      <c r="BM689" s="209"/>
      <c r="BN689" s="209"/>
      <c r="BO689" s="209"/>
      <c r="BP689" s="209"/>
      <c r="BQ689" s="209"/>
      <c r="BR689" s="209"/>
      <c r="BS689" s="209"/>
      <c r="BT689" s="209"/>
      <c r="BU689" s="209"/>
      <c r="BV689" s="209"/>
      <c r="BW689" s="209"/>
      <c r="BX689" s="209"/>
      <c r="BY689" s="209"/>
      <c r="BZ689" s="209"/>
      <c r="CA689" s="209"/>
    </row>
    <row r="690" spans="20:79" hidden="1" x14ac:dyDescent="0.2">
      <c r="T690" s="212"/>
      <c r="U690" s="212"/>
      <c r="V690" s="212"/>
      <c r="W690" s="213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  <c r="AT690" s="209"/>
      <c r="AU690" s="209"/>
      <c r="AV690" s="209"/>
      <c r="AW690" s="209"/>
      <c r="AX690" s="209"/>
      <c r="AY690" s="209"/>
      <c r="AZ690" s="209"/>
      <c r="BA690" s="209"/>
      <c r="BB690" s="209"/>
      <c r="BC690" s="209"/>
      <c r="BD690" s="209"/>
      <c r="BE690" s="209"/>
      <c r="BF690" s="209"/>
      <c r="BG690" s="209"/>
      <c r="BH690" s="209"/>
      <c r="BI690" s="209"/>
      <c r="BJ690" s="209"/>
      <c r="BK690" s="209"/>
      <c r="BL690" s="209"/>
      <c r="BM690" s="209"/>
      <c r="BN690" s="209"/>
      <c r="BO690" s="209"/>
      <c r="BP690" s="209"/>
      <c r="BQ690" s="209"/>
      <c r="BR690" s="209"/>
      <c r="BS690" s="209"/>
      <c r="BT690" s="209"/>
      <c r="BU690" s="209"/>
      <c r="BV690" s="209"/>
      <c r="BW690" s="209"/>
      <c r="BX690" s="209"/>
      <c r="BY690" s="209"/>
      <c r="BZ690" s="209"/>
      <c r="CA690" s="209"/>
    </row>
    <row r="691" spans="20:79" hidden="1" x14ac:dyDescent="0.2">
      <c r="T691" s="212"/>
      <c r="U691" s="212"/>
      <c r="V691" s="212"/>
      <c r="W691" s="213"/>
      <c r="X691" s="209"/>
      <c r="Y691" s="209"/>
      <c r="Z691" s="209"/>
      <c r="AA691" s="209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9"/>
      <c r="AN691" s="209"/>
      <c r="AO691" s="209"/>
      <c r="AP691" s="209"/>
      <c r="AQ691" s="209"/>
      <c r="AR691" s="209"/>
      <c r="AS691" s="209"/>
      <c r="AT691" s="209"/>
      <c r="AU691" s="209"/>
      <c r="AV691" s="209"/>
      <c r="AW691" s="209"/>
      <c r="AX691" s="209"/>
      <c r="AY691" s="209"/>
      <c r="AZ691" s="209"/>
      <c r="BA691" s="209"/>
      <c r="BB691" s="209"/>
      <c r="BC691" s="209"/>
      <c r="BD691" s="209"/>
      <c r="BE691" s="209"/>
      <c r="BF691" s="209"/>
      <c r="BG691" s="209"/>
      <c r="BH691" s="209"/>
      <c r="BI691" s="209"/>
      <c r="BJ691" s="209"/>
      <c r="BK691" s="209"/>
      <c r="BL691" s="209"/>
      <c r="BM691" s="209"/>
      <c r="BN691" s="209"/>
      <c r="BO691" s="209"/>
      <c r="BP691" s="209"/>
      <c r="BQ691" s="209"/>
      <c r="BR691" s="209"/>
      <c r="BS691" s="209"/>
      <c r="BT691" s="209"/>
      <c r="BU691" s="209"/>
      <c r="BV691" s="209"/>
      <c r="BW691" s="209"/>
      <c r="BX691" s="209"/>
      <c r="BY691" s="209"/>
      <c r="BZ691" s="209"/>
      <c r="CA691" s="209"/>
    </row>
    <row r="692" spans="20:79" hidden="1" x14ac:dyDescent="0.2">
      <c r="T692" s="212"/>
      <c r="U692" s="212"/>
      <c r="V692" s="212"/>
      <c r="W692" s="213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  <c r="AT692" s="209"/>
      <c r="AU692" s="209"/>
      <c r="AV692" s="209"/>
      <c r="AW692" s="209"/>
      <c r="AX692" s="209"/>
      <c r="AY692" s="209"/>
      <c r="AZ692" s="209"/>
      <c r="BA692" s="209"/>
      <c r="BB692" s="209"/>
      <c r="BC692" s="209"/>
      <c r="BD692" s="209"/>
      <c r="BE692" s="209"/>
      <c r="BF692" s="209"/>
      <c r="BG692" s="209"/>
      <c r="BH692" s="209"/>
      <c r="BI692" s="209"/>
      <c r="BJ692" s="209"/>
      <c r="BK692" s="209"/>
      <c r="BL692" s="209"/>
      <c r="BM692" s="209"/>
      <c r="BN692" s="209"/>
      <c r="BO692" s="209"/>
      <c r="BP692" s="209"/>
      <c r="BQ692" s="209"/>
      <c r="BR692" s="209"/>
      <c r="BS692" s="209"/>
      <c r="BT692" s="209"/>
      <c r="BU692" s="209"/>
      <c r="BV692" s="209"/>
      <c r="BW692" s="209"/>
      <c r="BX692" s="209"/>
      <c r="BY692" s="209"/>
      <c r="BZ692" s="209"/>
      <c r="CA692" s="209"/>
    </row>
    <row r="693" spans="20:79" hidden="1" x14ac:dyDescent="0.2">
      <c r="T693" s="212"/>
      <c r="U693" s="212"/>
      <c r="V693" s="212"/>
      <c r="W693" s="213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209"/>
      <c r="AW693" s="209"/>
      <c r="AX693" s="209"/>
      <c r="AY693" s="209"/>
      <c r="AZ693" s="209"/>
      <c r="BA693" s="209"/>
      <c r="BB693" s="209"/>
      <c r="BC693" s="209"/>
      <c r="BD693" s="209"/>
      <c r="BE693" s="209"/>
      <c r="BF693" s="209"/>
      <c r="BG693" s="209"/>
      <c r="BH693" s="209"/>
      <c r="BI693" s="209"/>
      <c r="BJ693" s="209"/>
      <c r="BK693" s="209"/>
      <c r="BL693" s="209"/>
      <c r="BM693" s="209"/>
      <c r="BN693" s="209"/>
      <c r="BO693" s="209"/>
      <c r="BP693" s="209"/>
      <c r="BQ693" s="209"/>
      <c r="BR693" s="209"/>
      <c r="BS693" s="209"/>
      <c r="BT693" s="209"/>
      <c r="BU693" s="209"/>
      <c r="BV693" s="209"/>
      <c r="BW693" s="209"/>
      <c r="BX693" s="209"/>
      <c r="BY693" s="209"/>
      <c r="BZ693" s="209"/>
      <c r="CA693" s="209"/>
    </row>
    <row r="694" spans="20:79" hidden="1" x14ac:dyDescent="0.2">
      <c r="T694" s="212"/>
      <c r="U694" s="212"/>
      <c r="V694" s="212"/>
      <c r="W694" s="213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  <c r="AT694" s="209"/>
      <c r="AU694" s="209"/>
      <c r="AV694" s="209"/>
      <c r="AW694" s="209"/>
      <c r="AX694" s="209"/>
      <c r="AY694" s="209"/>
      <c r="AZ694" s="209"/>
      <c r="BA694" s="209"/>
      <c r="BB694" s="209"/>
      <c r="BC694" s="209"/>
      <c r="BD694" s="209"/>
      <c r="BE694" s="209"/>
      <c r="BF694" s="209"/>
      <c r="BG694" s="209"/>
      <c r="BH694" s="209"/>
      <c r="BI694" s="209"/>
      <c r="BJ694" s="209"/>
      <c r="BK694" s="209"/>
      <c r="BL694" s="209"/>
      <c r="BM694" s="209"/>
      <c r="BN694" s="209"/>
      <c r="BO694" s="209"/>
      <c r="BP694" s="209"/>
      <c r="BQ694" s="209"/>
      <c r="BR694" s="209"/>
      <c r="BS694" s="209"/>
      <c r="BT694" s="209"/>
      <c r="BU694" s="209"/>
      <c r="BV694" s="209"/>
      <c r="BW694" s="209"/>
      <c r="BX694" s="209"/>
      <c r="BY694" s="209"/>
      <c r="BZ694" s="209"/>
      <c r="CA694" s="209"/>
    </row>
    <row r="695" spans="20:79" hidden="1" x14ac:dyDescent="0.2">
      <c r="T695" s="212"/>
      <c r="U695" s="212"/>
      <c r="V695" s="212"/>
      <c r="W695" s="213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  <c r="AT695" s="209"/>
      <c r="AU695" s="209"/>
      <c r="AV695" s="209"/>
      <c r="AW695" s="209"/>
      <c r="AX695" s="209"/>
      <c r="AY695" s="209"/>
      <c r="AZ695" s="209"/>
      <c r="BA695" s="209"/>
      <c r="BB695" s="209"/>
      <c r="BC695" s="209"/>
      <c r="BD695" s="209"/>
      <c r="BE695" s="209"/>
      <c r="BF695" s="209"/>
      <c r="BG695" s="209"/>
      <c r="BH695" s="209"/>
      <c r="BI695" s="209"/>
      <c r="BJ695" s="209"/>
      <c r="BK695" s="209"/>
      <c r="BL695" s="209"/>
      <c r="BM695" s="209"/>
      <c r="BN695" s="209"/>
      <c r="BO695" s="209"/>
      <c r="BP695" s="209"/>
      <c r="BQ695" s="209"/>
      <c r="BR695" s="209"/>
      <c r="BS695" s="209"/>
      <c r="BT695" s="209"/>
      <c r="BU695" s="209"/>
      <c r="BV695" s="209"/>
      <c r="BW695" s="209"/>
      <c r="BX695" s="209"/>
      <c r="BY695" s="209"/>
      <c r="BZ695" s="209"/>
      <c r="CA695" s="209"/>
    </row>
    <row r="696" spans="20:79" hidden="1" x14ac:dyDescent="0.2">
      <c r="T696" s="212"/>
      <c r="U696" s="212"/>
      <c r="V696" s="212"/>
      <c r="W696" s="213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  <c r="AT696" s="209"/>
      <c r="AU696" s="209"/>
      <c r="AV696" s="209"/>
      <c r="AW696" s="209"/>
      <c r="AX696" s="209"/>
      <c r="AY696" s="209"/>
      <c r="AZ696" s="209"/>
      <c r="BA696" s="209"/>
      <c r="BB696" s="209"/>
      <c r="BC696" s="209"/>
      <c r="BD696" s="209"/>
      <c r="BE696" s="209"/>
      <c r="BF696" s="209"/>
      <c r="BG696" s="209"/>
      <c r="BH696" s="209"/>
      <c r="BI696" s="209"/>
      <c r="BJ696" s="209"/>
      <c r="BK696" s="209"/>
      <c r="BL696" s="209"/>
      <c r="BM696" s="209"/>
      <c r="BN696" s="209"/>
      <c r="BO696" s="209"/>
      <c r="BP696" s="209"/>
      <c r="BQ696" s="209"/>
      <c r="BR696" s="209"/>
      <c r="BS696" s="209"/>
      <c r="BT696" s="209"/>
      <c r="BU696" s="209"/>
      <c r="BV696" s="209"/>
      <c r="BW696" s="209"/>
      <c r="BX696" s="209"/>
      <c r="BY696" s="209"/>
      <c r="BZ696" s="209"/>
      <c r="CA696" s="209"/>
    </row>
    <row r="697" spans="20:79" hidden="1" x14ac:dyDescent="0.2">
      <c r="T697" s="212"/>
      <c r="U697" s="212"/>
      <c r="V697" s="212"/>
      <c r="W697" s="213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  <c r="AT697" s="209"/>
      <c r="AU697" s="209"/>
      <c r="AV697" s="209"/>
      <c r="AW697" s="209"/>
      <c r="AX697" s="209"/>
      <c r="AY697" s="209"/>
      <c r="AZ697" s="209"/>
      <c r="BA697" s="209"/>
      <c r="BB697" s="209"/>
      <c r="BC697" s="209"/>
      <c r="BD697" s="209"/>
      <c r="BE697" s="209"/>
      <c r="BF697" s="209"/>
      <c r="BG697" s="209"/>
      <c r="BH697" s="209"/>
      <c r="BI697" s="209"/>
      <c r="BJ697" s="209"/>
      <c r="BK697" s="209"/>
      <c r="BL697" s="209"/>
      <c r="BM697" s="209"/>
      <c r="BN697" s="209"/>
      <c r="BO697" s="209"/>
      <c r="BP697" s="209"/>
      <c r="BQ697" s="209"/>
      <c r="BR697" s="209"/>
      <c r="BS697" s="209"/>
      <c r="BT697" s="209"/>
      <c r="BU697" s="209"/>
      <c r="BV697" s="209"/>
      <c r="BW697" s="209"/>
      <c r="BX697" s="209"/>
      <c r="BY697" s="209"/>
      <c r="BZ697" s="209"/>
      <c r="CA697" s="209"/>
    </row>
    <row r="698" spans="20:79" hidden="1" x14ac:dyDescent="0.2">
      <c r="T698" s="212"/>
      <c r="U698" s="212"/>
      <c r="V698" s="212"/>
      <c r="W698" s="213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  <c r="AT698" s="209"/>
      <c r="AU698" s="209"/>
      <c r="AV698" s="209"/>
      <c r="AW698" s="209"/>
      <c r="AX698" s="209"/>
      <c r="AY698" s="209"/>
      <c r="AZ698" s="209"/>
      <c r="BA698" s="209"/>
      <c r="BB698" s="209"/>
      <c r="BC698" s="209"/>
      <c r="BD698" s="209"/>
      <c r="BE698" s="209"/>
      <c r="BF698" s="209"/>
      <c r="BG698" s="209"/>
      <c r="BH698" s="209"/>
      <c r="BI698" s="209"/>
      <c r="BJ698" s="209"/>
      <c r="BK698" s="209"/>
      <c r="BL698" s="209"/>
      <c r="BM698" s="209"/>
      <c r="BN698" s="209"/>
      <c r="BO698" s="209"/>
      <c r="BP698" s="209"/>
      <c r="BQ698" s="209"/>
      <c r="BR698" s="209"/>
      <c r="BS698" s="209"/>
      <c r="BT698" s="209"/>
      <c r="BU698" s="209"/>
      <c r="BV698" s="209"/>
      <c r="BW698" s="209"/>
      <c r="BX698" s="209"/>
      <c r="BY698" s="209"/>
      <c r="BZ698" s="209"/>
      <c r="CA698" s="209"/>
    </row>
    <row r="699" spans="20:79" hidden="1" x14ac:dyDescent="0.2">
      <c r="T699" s="212"/>
      <c r="U699" s="212"/>
      <c r="V699" s="212"/>
      <c r="W699" s="213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  <c r="AT699" s="209"/>
      <c r="AU699" s="209"/>
      <c r="AV699" s="209"/>
      <c r="AW699" s="209"/>
      <c r="AX699" s="209"/>
      <c r="AY699" s="209"/>
      <c r="AZ699" s="209"/>
      <c r="BA699" s="209"/>
      <c r="BB699" s="209"/>
      <c r="BC699" s="209"/>
      <c r="BD699" s="209"/>
      <c r="BE699" s="209"/>
      <c r="BF699" s="209"/>
      <c r="BG699" s="209"/>
      <c r="BH699" s="209"/>
      <c r="BI699" s="209"/>
      <c r="BJ699" s="209"/>
      <c r="BK699" s="209"/>
      <c r="BL699" s="209"/>
      <c r="BM699" s="209"/>
      <c r="BN699" s="209"/>
      <c r="BO699" s="209"/>
      <c r="BP699" s="209"/>
      <c r="BQ699" s="209"/>
      <c r="BR699" s="209"/>
      <c r="BS699" s="209"/>
      <c r="BT699" s="209"/>
      <c r="BU699" s="209"/>
      <c r="BV699" s="209"/>
      <c r="BW699" s="209"/>
      <c r="BX699" s="209"/>
      <c r="BY699" s="209"/>
      <c r="BZ699" s="209"/>
      <c r="CA699" s="209"/>
    </row>
    <row r="700" spans="20:79" ht="5.25" hidden="1" customHeight="1" x14ac:dyDescent="0.2">
      <c r="T700" s="212"/>
      <c r="U700" s="212"/>
      <c r="V700" s="212"/>
      <c r="W700" s="213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  <c r="AT700" s="209"/>
      <c r="AU700" s="209"/>
      <c r="AV700" s="209"/>
      <c r="AW700" s="209"/>
      <c r="AX700" s="209"/>
      <c r="AY700" s="209"/>
      <c r="AZ700" s="209"/>
      <c r="BA700" s="209"/>
      <c r="BB700" s="209"/>
      <c r="BC700" s="209"/>
      <c r="BD700" s="209"/>
      <c r="BE700" s="209"/>
      <c r="BF700" s="209"/>
      <c r="BG700" s="209"/>
      <c r="BH700" s="209"/>
      <c r="BI700" s="209"/>
      <c r="BJ700" s="209"/>
      <c r="BK700" s="209"/>
      <c r="BL700" s="209"/>
      <c r="BM700" s="209"/>
      <c r="BN700" s="209"/>
      <c r="BO700" s="209"/>
      <c r="BP700" s="209"/>
      <c r="BQ700" s="209"/>
      <c r="BR700" s="209"/>
      <c r="BS700" s="209"/>
      <c r="BT700" s="209"/>
      <c r="BU700" s="209"/>
      <c r="BV700" s="209"/>
      <c r="BW700" s="209"/>
      <c r="BX700" s="209"/>
      <c r="BY700" s="209"/>
      <c r="BZ700" s="209"/>
      <c r="CA700" s="209"/>
    </row>
    <row r="701" spans="20:79" hidden="1" x14ac:dyDescent="0.2">
      <c r="T701" s="212"/>
      <c r="U701" s="212"/>
      <c r="V701" s="212"/>
      <c r="W701" s="213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  <c r="AT701" s="209"/>
      <c r="AU701" s="209"/>
      <c r="AV701" s="209"/>
      <c r="AW701" s="209"/>
      <c r="AX701" s="209"/>
      <c r="AY701" s="209"/>
      <c r="AZ701" s="209"/>
      <c r="BA701" s="209"/>
      <c r="BB701" s="209"/>
      <c r="BC701" s="209"/>
      <c r="BD701" s="209"/>
      <c r="BE701" s="209"/>
      <c r="BF701" s="209"/>
      <c r="BG701" s="209"/>
      <c r="BH701" s="209"/>
      <c r="BI701" s="209"/>
      <c r="BJ701" s="209"/>
      <c r="BK701" s="209"/>
      <c r="BL701" s="209"/>
      <c r="BM701" s="209"/>
      <c r="BN701" s="209"/>
      <c r="BO701" s="209"/>
      <c r="BP701" s="209"/>
      <c r="BQ701" s="209"/>
      <c r="BR701" s="209"/>
      <c r="BS701" s="209"/>
      <c r="BT701" s="209"/>
      <c r="BU701" s="209"/>
      <c r="BV701" s="209"/>
      <c r="BW701" s="209"/>
      <c r="BX701" s="209"/>
      <c r="BY701" s="209"/>
      <c r="BZ701" s="209"/>
      <c r="CA701" s="209"/>
    </row>
    <row r="702" spans="20:79" hidden="1" x14ac:dyDescent="0.2">
      <c r="T702" s="212"/>
      <c r="U702" s="212"/>
      <c r="V702" s="212"/>
      <c r="W702" s="213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  <c r="AT702" s="209"/>
      <c r="AU702" s="209"/>
      <c r="AV702" s="209"/>
      <c r="AW702" s="209"/>
      <c r="AX702" s="209"/>
      <c r="AY702" s="209"/>
      <c r="AZ702" s="209"/>
      <c r="BA702" s="209"/>
      <c r="BB702" s="209"/>
      <c r="BC702" s="209"/>
      <c r="BD702" s="209"/>
      <c r="BE702" s="209"/>
      <c r="BF702" s="209"/>
      <c r="BG702" s="209"/>
      <c r="BH702" s="209"/>
      <c r="BI702" s="209"/>
      <c r="BJ702" s="209"/>
      <c r="BK702" s="209"/>
      <c r="BL702" s="209"/>
      <c r="BM702" s="209"/>
      <c r="BN702" s="209"/>
      <c r="BO702" s="209"/>
      <c r="BP702" s="209"/>
      <c r="BQ702" s="209"/>
      <c r="BR702" s="209"/>
      <c r="BS702" s="209"/>
      <c r="BT702" s="209"/>
      <c r="BU702" s="209"/>
      <c r="BV702" s="209"/>
      <c r="BW702" s="209"/>
      <c r="BX702" s="209"/>
      <c r="BY702" s="209"/>
      <c r="BZ702" s="209"/>
      <c r="CA702" s="209"/>
    </row>
    <row r="703" spans="20:79" hidden="1" x14ac:dyDescent="0.2">
      <c r="T703" s="212"/>
      <c r="U703" s="212"/>
      <c r="V703" s="212"/>
      <c r="W703" s="213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  <c r="AT703" s="209"/>
      <c r="AU703" s="209"/>
      <c r="AV703" s="209"/>
      <c r="AW703" s="209"/>
      <c r="AX703" s="209"/>
      <c r="AY703" s="209"/>
      <c r="AZ703" s="209"/>
      <c r="BA703" s="209"/>
      <c r="BB703" s="209"/>
      <c r="BC703" s="209"/>
      <c r="BD703" s="209"/>
      <c r="BE703" s="209"/>
      <c r="BF703" s="209"/>
      <c r="BG703" s="209"/>
      <c r="BH703" s="209"/>
      <c r="BI703" s="209"/>
      <c r="BJ703" s="209"/>
      <c r="BK703" s="209"/>
      <c r="BL703" s="209"/>
      <c r="BM703" s="209"/>
      <c r="BN703" s="209"/>
      <c r="BO703" s="209"/>
      <c r="BP703" s="209"/>
      <c r="BQ703" s="209"/>
      <c r="BR703" s="209"/>
      <c r="BS703" s="209"/>
      <c r="BT703" s="209"/>
      <c r="BU703" s="209"/>
      <c r="BV703" s="209"/>
      <c r="BW703" s="209"/>
      <c r="BX703" s="209"/>
      <c r="BY703" s="209"/>
      <c r="BZ703" s="209"/>
      <c r="CA703" s="209"/>
    </row>
    <row r="704" spans="20:79" hidden="1" x14ac:dyDescent="0.2">
      <c r="T704" s="212"/>
      <c r="U704" s="212"/>
      <c r="V704" s="212"/>
      <c r="W704" s="213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  <c r="AT704" s="209"/>
      <c r="AU704" s="209"/>
      <c r="AV704" s="209"/>
      <c r="AW704" s="209"/>
      <c r="AX704" s="209"/>
      <c r="AY704" s="209"/>
      <c r="AZ704" s="209"/>
      <c r="BA704" s="209"/>
      <c r="BB704" s="209"/>
      <c r="BC704" s="209"/>
      <c r="BD704" s="209"/>
      <c r="BE704" s="209"/>
      <c r="BF704" s="209"/>
      <c r="BG704" s="209"/>
      <c r="BH704" s="209"/>
      <c r="BI704" s="209"/>
      <c r="BJ704" s="209"/>
      <c r="BK704" s="209"/>
      <c r="BL704" s="209"/>
      <c r="BM704" s="209"/>
      <c r="BN704" s="209"/>
      <c r="BO704" s="209"/>
      <c r="BP704" s="209"/>
      <c r="BQ704" s="209"/>
      <c r="BR704" s="209"/>
      <c r="BS704" s="209"/>
      <c r="BT704" s="209"/>
      <c r="BU704" s="209"/>
      <c r="BV704" s="209"/>
      <c r="BW704" s="209"/>
      <c r="BX704" s="209"/>
      <c r="BY704" s="209"/>
      <c r="BZ704" s="209"/>
      <c r="CA704" s="209"/>
    </row>
    <row r="705" spans="20:79" hidden="1" x14ac:dyDescent="0.2">
      <c r="T705" s="212"/>
      <c r="U705" s="212"/>
      <c r="V705" s="212"/>
      <c r="W705" s="213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  <c r="AW705" s="209"/>
      <c r="AX705" s="209"/>
      <c r="AY705" s="209"/>
      <c r="AZ705" s="209"/>
      <c r="BA705" s="209"/>
      <c r="BB705" s="209"/>
      <c r="BC705" s="209"/>
      <c r="BD705" s="209"/>
      <c r="BE705" s="209"/>
      <c r="BF705" s="209"/>
      <c r="BG705" s="209"/>
      <c r="BH705" s="209"/>
      <c r="BI705" s="209"/>
      <c r="BJ705" s="209"/>
      <c r="BK705" s="209"/>
      <c r="BL705" s="209"/>
      <c r="BM705" s="209"/>
      <c r="BN705" s="209"/>
      <c r="BO705" s="209"/>
      <c r="BP705" s="209"/>
      <c r="BQ705" s="209"/>
      <c r="BR705" s="209"/>
      <c r="BS705" s="209"/>
      <c r="BT705" s="209"/>
      <c r="BU705" s="209"/>
      <c r="BV705" s="209"/>
      <c r="BW705" s="209"/>
      <c r="BX705" s="209"/>
      <c r="BY705" s="209"/>
      <c r="BZ705" s="209"/>
      <c r="CA705" s="209"/>
    </row>
    <row r="706" spans="20:79" hidden="1" x14ac:dyDescent="0.2">
      <c r="T706" s="212"/>
      <c r="U706" s="212"/>
      <c r="V706" s="212"/>
      <c r="W706" s="213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  <c r="AW706" s="209"/>
      <c r="AX706" s="209"/>
      <c r="AY706" s="209"/>
      <c r="AZ706" s="209"/>
      <c r="BA706" s="209"/>
      <c r="BB706" s="209"/>
      <c r="BC706" s="209"/>
      <c r="BD706" s="209"/>
      <c r="BE706" s="209"/>
      <c r="BF706" s="209"/>
      <c r="BG706" s="209"/>
      <c r="BH706" s="209"/>
      <c r="BI706" s="209"/>
      <c r="BJ706" s="209"/>
      <c r="BK706" s="209"/>
      <c r="BL706" s="209"/>
      <c r="BM706" s="209"/>
      <c r="BN706" s="209"/>
      <c r="BO706" s="209"/>
      <c r="BP706" s="209"/>
      <c r="BQ706" s="209"/>
      <c r="BR706" s="209"/>
      <c r="BS706" s="209"/>
      <c r="BT706" s="209"/>
      <c r="BU706" s="209"/>
      <c r="BV706" s="209"/>
      <c r="BW706" s="209"/>
      <c r="BX706" s="209"/>
      <c r="BY706" s="209"/>
      <c r="BZ706" s="209"/>
      <c r="CA706" s="209"/>
    </row>
    <row r="707" spans="20:79" hidden="1" x14ac:dyDescent="0.2">
      <c r="T707" s="212"/>
      <c r="U707" s="212"/>
      <c r="V707" s="212"/>
      <c r="W707" s="213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  <c r="AW707" s="209"/>
      <c r="AX707" s="209"/>
      <c r="AY707" s="209"/>
      <c r="AZ707" s="209"/>
      <c r="BA707" s="209"/>
      <c r="BB707" s="209"/>
      <c r="BC707" s="209"/>
      <c r="BD707" s="209"/>
      <c r="BE707" s="209"/>
      <c r="BF707" s="209"/>
      <c r="BG707" s="209"/>
      <c r="BH707" s="209"/>
      <c r="BI707" s="209"/>
      <c r="BJ707" s="209"/>
      <c r="BK707" s="209"/>
      <c r="BL707" s="209"/>
      <c r="BM707" s="209"/>
      <c r="BN707" s="209"/>
      <c r="BO707" s="209"/>
      <c r="BP707" s="209"/>
      <c r="BQ707" s="209"/>
      <c r="BR707" s="209"/>
      <c r="BS707" s="209"/>
      <c r="BT707" s="209"/>
      <c r="BU707" s="209"/>
      <c r="BV707" s="209"/>
      <c r="BW707" s="209"/>
      <c r="BX707" s="209"/>
      <c r="BY707" s="209"/>
      <c r="BZ707" s="209"/>
      <c r="CA707" s="209"/>
    </row>
    <row r="708" spans="20:79" hidden="1" x14ac:dyDescent="0.2">
      <c r="T708" s="212"/>
      <c r="U708" s="212"/>
      <c r="V708" s="212"/>
      <c r="W708" s="213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  <c r="AW708" s="209"/>
      <c r="AX708" s="209"/>
      <c r="AY708" s="209"/>
      <c r="AZ708" s="209"/>
      <c r="BA708" s="209"/>
      <c r="BB708" s="209"/>
      <c r="BC708" s="209"/>
      <c r="BD708" s="209"/>
      <c r="BE708" s="209"/>
      <c r="BF708" s="209"/>
      <c r="BG708" s="209"/>
      <c r="BH708" s="209"/>
      <c r="BI708" s="209"/>
      <c r="BJ708" s="209"/>
      <c r="BK708" s="209"/>
      <c r="BL708" s="209"/>
      <c r="BM708" s="209"/>
      <c r="BN708" s="209"/>
      <c r="BO708" s="209"/>
      <c r="BP708" s="209"/>
      <c r="BQ708" s="209"/>
      <c r="BR708" s="209"/>
      <c r="BS708" s="209"/>
      <c r="BT708" s="209"/>
      <c r="BU708" s="209"/>
      <c r="BV708" s="209"/>
      <c r="BW708" s="209"/>
      <c r="BX708" s="209"/>
      <c r="BY708" s="209"/>
      <c r="BZ708" s="209"/>
      <c r="CA708" s="209"/>
    </row>
    <row r="709" spans="20:79" hidden="1" x14ac:dyDescent="0.2">
      <c r="T709" s="212"/>
      <c r="U709" s="212"/>
      <c r="V709" s="212"/>
      <c r="W709" s="213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  <c r="AW709" s="209"/>
      <c r="AX709" s="209"/>
      <c r="AY709" s="209"/>
      <c r="AZ709" s="209"/>
      <c r="BA709" s="209"/>
      <c r="BB709" s="209"/>
      <c r="BC709" s="209"/>
      <c r="BD709" s="209"/>
      <c r="BE709" s="209"/>
      <c r="BF709" s="209"/>
      <c r="BG709" s="209"/>
      <c r="BH709" s="209"/>
      <c r="BI709" s="209"/>
      <c r="BJ709" s="209"/>
      <c r="BK709" s="209"/>
      <c r="BL709" s="209"/>
      <c r="BM709" s="209"/>
      <c r="BN709" s="209"/>
      <c r="BO709" s="209"/>
      <c r="BP709" s="209"/>
      <c r="BQ709" s="209"/>
      <c r="BR709" s="209"/>
      <c r="BS709" s="209"/>
      <c r="BT709" s="209"/>
      <c r="BU709" s="209"/>
      <c r="BV709" s="209"/>
      <c r="BW709" s="209"/>
      <c r="BX709" s="209"/>
      <c r="BY709" s="209"/>
      <c r="BZ709" s="209"/>
      <c r="CA709" s="209"/>
    </row>
    <row r="710" spans="20:79" hidden="1" x14ac:dyDescent="0.2">
      <c r="T710" s="212"/>
      <c r="U710" s="212"/>
      <c r="V710" s="212"/>
      <c r="W710" s="213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  <c r="AW710" s="209"/>
      <c r="AX710" s="209"/>
      <c r="AY710" s="209"/>
      <c r="AZ710" s="209"/>
      <c r="BA710" s="209"/>
      <c r="BB710" s="209"/>
      <c r="BC710" s="209"/>
      <c r="BD710" s="209"/>
      <c r="BE710" s="209"/>
      <c r="BF710" s="209"/>
      <c r="BG710" s="209"/>
      <c r="BH710" s="209"/>
      <c r="BI710" s="209"/>
      <c r="BJ710" s="209"/>
      <c r="BK710" s="209"/>
      <c r="BL710" s="209"/>
      <c r="BM710" s="209"/>
      <c r="BN710" s="209"/>
      <c r="BO710" s="209"/>
      <c r="BP710" s="209"/>
      <c r="BQ710" s="209"/>
      <c r="BR710" s="209"/>
      <c r="BS710" s="209"/>
      <c r="BT710" s="209"/>
      <c r="BU710" s="209"/>
      <c r="BV710" s="209"/>
      <c r="BW710" s="209"/>
      <c r="BX710" s="209"/>
      <c r="BY710" s="209"/>
      <c r="BZ710" s="209"/>
      <c r="CA710" s="209"/>
    </row>
    <row r="711" spans="20:79" hidden="1" x14ac:dyDescent="0.2">
      <c r="T711" s="212"/>
      <c r="U711" s="212"/>
      <c r="V711" s="212"/>
      <c r="W711" s="213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  <c r="AW711" s="209"/>
      <c r="AX711" s="209"/>
      <c r="AY711" s="209"/>
      <c r="AZ711" s="209"/>
      <c r="BA711" s="209"/>
      <c r="BB711" s="209"/>
      <c r="BC711" s="209"/>
      <c r="BD711" s="209"/>
      <c r="BE711" s="209"/>
      <c r="BF711" s="209"/>
      <c r="BG711" s="209"/>
      <c r="BH711" s="209"/>
      <c r="BI711" s="209"/>
      <c r="BJ711" s="209"/>
      <c r="BK711" s="209"/>
      <c r="BL711" s="209"/>
      <c r="BM711" s="209"/>
      <c r="BN711" s="209"/>
      <c r="BO711" s="209"/>
      <c r="BP711" s="209"/>
      <c r="BQ711" s="209"/>
      <c r="BR711" s="209"/>
      <c r="BS711" s="209"/>
      <c r="BT711" s="209"/>
      <c r="BU711" s="209"/>
      <c r="BV711" s="209"/>
      <c r="BW711" s="209"/>
      <c r="BX711" s="209"/>
      <c r="BY711" s="209"/>
      <c r="BZ711" s="209"/>
      <c r="CA711" s="209"/>
    </row>
    <row r="712" spans="20:79" hidden="1" x14ac:dyDescent="0.2">
      <c r="T712" s="212"/>
      <c r="U712" s="212"/>
      <c r="V712" s="212"/>
      <c r="W712" s="213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  <c r="AW712" s="209"/>
      <c r="AX712" s="209"/>
      <c r="AY712" s="209"/>
      <c r="AZ712" s="209"/>
      <c r="BA712" s="209"/>
      <c r="BB712" s="209"/>
      <c r="BC712" s="209"/>
      <c r="BD712" s="209"/>
      <c r="BE712" s="209"/>
      <c r="BF712" s="209"/>
      <c r="BG712" s="209"/>
      <c r="BH712" s="209"/>
      <c r="BI712" s="209"/>
      <c r="BJ712" s="209"/>
      <c r="BK712" s="209"/>
      <c r="BL712" s="209"/>
      <c r="BM712" s="209"/>
      <c r="BN712" s="209"/>
      <c r="BO712" s="209"/>
      <c r="BP712" s="209"/>
      <c r="BQ712" s="209"/>
      <c r="BR712" s="209"/>
      <c r="BS712" s="209"/>
      <c r="BT712" s="209"/>
      <c r="BU712" s="209"/>
      <c r="BV712" s="209"/>
      <c r="BW712" s="209"/>
      <c r="BX712" s="209"/>
      <c r="BY712" s="209"/>
      <c r="BZ712" s="209"/>
      <c r="CA712" s="209"/>
    </row>
    <row r="713" spans="20:79" hidden="1" x14ac:dyDescent="0.2">
      <c r="T713" s="212"/>
      <c r="U713" s="212"/>
      <c r="V713" s="212"/>
      <c r="W713" s="213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  <c r="AW713" s="209"/>
      <c r="AX713" s="209"/>
      <c r="AY713" s="209"/>
      <c r="AZ713" s="209"/>
      <c r="BA713" s="209"/>
      <c r="BB713" s="209"/>
      <c r="BC713" s="209"/>
      <c r="BD713" s="209"/>
      <c r="BE713" s="209"/>
      <c r="BF713" s="209"/>
      <c r="BG713" s="209"/>
      <c r="BH713" s="209"/>
      <c r="BI713" s="209"/>
      <c r="BJ713" s="209"/>
      <c r="BK713" s="209"/>
      <c r="BL713" s="209"/>
      <c r="BM713" s="209"/>
      <c r="BN713" s="209"/>
      <c r="BO713" s="209"/>
      <c r="BP713" s="209"/>
      <c r="BQ713" s="209"/>
      <c r="BR713" s="209"/>
      <c r="BS713" s="209"/>
      <c r="BT713" s="209"/>
      <c r="BU713" s="209"/>
      <c r="BV713" s="209"/>
      <c r="BW713" s="209"/>
      <c r="BX713" s="209"/>
      <c r="BY713" s="209"/>
      <c r="BZ713" s="209"/>
      <c r="CA713" s="209"/>
    </row>
    <row r="714" spans="20:79" hidden="1" x14ac:dyDescent="0.2">
      <c r="T714" s="212"/>
      <c r="U714" s="212"/>
      <c r="V714" s="212"/>
      <c r="W714" s="213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  <c r="AT714" s="209"/>
      <c r="AU714" s="209"/>
      <c r="AV714" s="209"/>
      <c r="AW714" s="209"/>
      <c r="AX714" s="209"/>
      <c r="AY714" s="209"/>
      <c r="AZ714" s="209"/>
      <c r="BA714" s="209"/>
      <c r="BB714" s="209"/>
      <c r="BC714" s="209"/>
      <c r="BD714" s="209"/>
      <c r="BE714" s="209"/>
      <c r="BF714" s="209"/>
      <c r="BG714" s="209"/>
      <c r="BH714" s="209"/>
      <c r="BI714" s="209"/>
      <c r="BJ714" s="209"/>
      <c r="BK714" s="209"/>
      <c r="BL714" s="209"/>
      <c r="BM714" s="209"/>
      <c r="BN714" s="209"/>
      <c r="BO714" s="209"/>
      <c r="BP714" s="209"/>
      <c r="BQ714" s="209"/>
      <c r="BR714" s="209"/>
      <c r="BS714" s="209"/>
      <c r="BT714" s="209"/>
      <c r="BU714" s="209"/>
      <c r="BV714" s="209"/>
      <c r="BW714" s="209"/>
      <c r="BX714" s="209"/>
      <c r="BY714" s="209"/>
      <c r="BZ714" s="209"/>
      <c r="CA714" s="209"/>
    </row>
    <row r="715" spans="20:79" hidden="1" x14ac:dyDescent="0.2">
      <c r="T715" s="212"/>
      <c r="U715" s="212"/>
      <c r="V715" s="212"/>
      <c r="W715" s="213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  <c r="AT715" s="209"/>
      <c r="AU715" s="209"/>
      <c r="AV715" s="209"/>
      <c r="AW715" s="209"/>
      <c r="AX715" s="209"/>
      <c r="AY715" s="209"/>
      <c r="AZ715" s="209"/>
      <c r="BA715" s="209"/>
      <c r="BB715" s="209"/>
      <c r="BC715" s="209"/>
      <c r="BD715" s="209"/>
      <c r="BE715" s="209"/>
      <c r="BF715" s="209"/>
      <c r="BG715" s="209"/>
      <c r="BH715" s="209"/>
      <c r="BI715" s="209"/>
      <c r="BJ715" s="209"/>
      <c r="BK715" s="209"/>
      <c r="BL715" s="209"/>
      <c r="BM715" s="209"/>
      <c r="BN715" s="209"/>
      <c r="BO715" s="209"/>
      <c r="BP715" s="209"/>
      <c r="BQ715" s="209"/>
      <c r="BR715" s="209"/>
      <c r="BS715" s="209"/>
      <c r="BT715" s="209"/>
      <c r="BU715" s="209"/>
      <c r="BV715" s="209"/>
      <c r="BW715" s="209"/>
      <c r="BX715" s="209"/>
      <c r="BY715" s="209"/>
      <c r="BZ715" s="209"/>
      <c r="CA715" s="209"/>
    </row>
    <row r="716" spans="20:79" hidden="1" x14ac:dyDescent="0.2">
      <c r="T716" s="212"/>
      <c r="U716" s="212"/>
      <c r="V716" s="212"/>
      <c r="W716" s="213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  <c r="AT716" s="209"/>
      <c r="AU716" s="209"/>
      <c r="AV716" s="209"/>
      <c r="AW716" s="209"/>
      <c r="AX716" s="209"/>
      <c r="AY716" s="209"/>
      <c r="AZ716" s="209"/>
      <c r="BA716" s="209"/>
      <c r="BB716" s="209"/>
      <c r="BC716" s="209"/>
      <c r="BD716" s="209"/>
      <c r="BE716" s="209"/>
      <c r="BF716" s="209"/>
      <c r="BG716" s="209"/>
      <c r="BH716" s="209"/>
      <c r="BI716" s="209"/>
      <c r="BJ716" s="209"/>
      <c r="BK716" s="209"/>
      <c r="BL716" s="209"/>
      <c r="BM716" s="209"/>
      <c r="BN716" s="209"/>
      <c r="BO716" s="209"/>
      <c r="BP716" s="209"/>
      <c r="BQ716" s="209"/>
      <c r="BR716" s="209"/>
      <c r="BS716" s="209"/>
      <c r="BT716" s="209"/>
      <c r="BU716" s="209"/>
      <c r="BV716" s="209"/>
      <c r="BW716" s="209"/>
      <c r="BX716" s="209"/>
      <c r="BY716" s="209"/>
      <c r="BZ716" s="209"/>
      <c r="CA716" s="209"/>
    </row>
    <row r="717" spans="20:79" hidden="1" x14ac:dyDescent="0.2">
      <c r="T717" s="212"/>
      <c r="U717" s="212"/>
      <c r="V717" s="212"/>
      <c r="W717" s="213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  <c r="AT717" s="209"/>
      <c r="AU717" s="209"/>
      <c r="AV717" s="209"/>
      <c r="AW717" s="209"/>
      <c r="AX717" s="209"/>
      <c r="AY717" s="209"/>
      <c r="AZ717" s="209"/>
      <c r="BA717" s="209"/>
      <c r="BB717" s="209"/>
      <c r="BC717" s="209"/>
      <c r="BD717" s="209"/>
      <c r="BE717" s="209"/>
      <c r="BF717" s="209"/>
      <c r="BG717" s="209"/>
      <c r="BH717" s="209"/>
      <c r="BI717" s="209"/>
      <c r="BJ717" s="209"/>
      <c r="BK717" s="209"/>
      <c r="BL717" s="209"/>
      <c r="BM717" s="209"/>
      <c r="BN717" s="209"/>
      <c r="BO717" s="209"/>
      <c r="BP717" s="209"/>
      <c r="BQ717" s="209"/>
      <c r="BR717" s="209"/>
      <c r="BS717" s="209"/>
      <c r="BT717" s="209"/>
      <c r="BU717" s="209"/>
      <c r="BV717" s="209"/>
      <c r="BW717" s="209"/>
      <c r="BX717" s="209"/>
      <c r="BY717" s="209"/>
      <c r="BZ717" s="209"/>
      <c r="CA717" s="209"/>
    </row>
    <row r="718" spans="20:79" hidden="1" x14ac:dyDescent="0.2">
      <c r="T718" s="212"/>
      <c r="U718" s="212"/>
      <c r="V718" s="212"/>
      <c r="W718" s="213"/>
      <c r="X718" s="209"/>
      <c r="Y718" s="209"/>
      <c r="Z718" s="209"/>
      <c r="AA718" s="209"/>
      <c r="AB718" s="208"/>
      <c r="AC718" s="208"/>
      <c r="AD718" s="208"/>
      <c r="AE718" s="208"/>
      <c r="AF718" s="208"/>
      <c r="AG718" s="208"/>
      <c r="AH718" s="208"/>
      <c r="AI718" s="208"/>
      <c r="AJ718" s="214"/>
      <c r="AK718" s="215"/>
      <c r="AL718" s="215"/>
      <c r="AM718" s="209"/>
      <c r="AN718" s="209"/>
      <c r="AO718" s="209"/>
      <c r="AP718" s="209"/>
      <c r="AQ718" s="209"/>
      <c r="AR718" s="209"/>
      <c r="AS718" s="209"/>
      <c r="AT718" s="209"/>
      <c r="AU718" s="209"/>
      <c r="AV718" s="209"/>
      <c r="AW718" s="209"/>
      <c r="AX718" s="209"/>
      <c r="AY718" s="209"/>
      <c r="AZ718" s="209"/>
      <c r="BA718" s="209"/>
      <c r="BB718" s="209"/>
      <c r="BC718" s="209"/>
      <c r="BD718" s="209"/>
      <c r="BE718" s="209"/>
      <c r="BF718" s="209"/>
      <c r="BG718" s="209"/>
      <c r="BH718" s="209"/>
      <c r="BI718" s="209"/>
      <c r="BJ718" s="209"/>
      <c r="BK718" s="209"/>
      <c r="BL718" s="209"/>
      <c r="BM718" s="209"/>
      <c r="BN718" s="209"/>
      <c r="BO718" s="209"/>
      <c r="BP718" s="209"/>
      <c r="BQ718" s="209"/>
      <c r="BR718" s="209"/>
      <c r="BS718" s="209"/>
      <c r="BT718" s="209"/>
      <c r="BU718" s="209"/>
      <c r="BV718" s="209"/>
      <c r="BW718" s="209"/>
      <c r="BX718" s="209"/>
      <c r="BY718" s="209"/>
      <c r="BZ718" s="209"/>
      <c r="CA718" s="209"/>
    </row>
    <row r="719" spans="20:79" ht="1.5" hidden="1" customHeight="1" x14ac:dyDescent="0.2">
      <c r="T719" s="212"/>
      <c r="U719" s="212"/>
      <c r="V719" s="212"/>
      <c r="W719" s="213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  <c r="AT719" s="209"/>
      <c r="AU719" s="209"/>
      <c r="AV719" s="209"/>
      <c r="AW719" s="209"/>
      <c r="AX719" s="209"/>
      <c r="AY719" s="209"/>
      <c r="AZ719" s="209"/>
      <c r="BA719" s="209"/>
      <c r="BB719" s="209"/>
      <c r="BC719" s="209"/>
      <c r="BD719" s="209"/>
      <c r="BE719" s="209"/>
      <c r="BF719" s="209"/>
      <c r="BG719" s="209"/>
      <c r="BH719" s="209"/>
      <c r="BI719" s="209"/>
      <c r="BJ719" s="209"/>
      <c r="BK719" s="209"/>
      <c r="BL719" s="209"/>
      <c r="BM719" s="209"/>
      <c r="BN719" s="209"/>
      <c r="BO719" s="209"/>
      <c r="BP719" s="209"/>
      <c r="BQ719" s="209"/>
      <c r="BR719" s="209"/>
      <c r="BS719" s="209"/>
      <c r="BT719" s="209"/>
      <c r="BU719" s="209"/>
      <c r="BV719" s="209"/>
      <c r="BW719" s="209"/>
      <c r="BX719" s="209"/>
      <c r="BY719" s="209"/>
      <c r="BZ719" s="209"/>
      <c r="CA719" s="209"/>
    </row>
    <row r="720" spans="20:79" hidden="1" x14ac:dyDescent="0.2">
      <c r="T720" s="212"/>
      <c r="U720" s="212"/>
      <c r="V720" s="212"/>
      <c r="W720" s="213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  <c r="AX720" s="209"/>
      <c r="AY720" s="209"/>
      <c r="AZ720" s="209"/>
      <c r="BA720" s="209"/>
      <c r="BB720" s="209"/>
      <c r="BC720" s="209"/>
      <c r="BD720" s="209"/>
      <c r="BE720" s="209"/>
      <c r="BF720" s="209"/>
      <c r="BG720" s="209"/>
      <c r="BH720" s="209"/>
      <c r="BI720" s="209"/>
      <c r="BJ720" s="209"/>
      <c r="BK720" s="209"/>
      <c r="BL720" s="209"/>
      <c r="BM720" s="209"/>
      <c r="BN720" s="209"/>
      <c r="BO720" s="209"/>
      <c r="BP720" s="209"/>
      <c r="BQ720" s="209"/>
      <c r="BR720" s="209"/>
      <c r="BS720" s="209"/>
      <c r="BT720" s="209"/>
      <c r="BU720" s="209"/>
      <c r="BV720" s="209"/>
      <c r="BW720" s="209"/>
      <c r="BX720" s="209"/>
      <c r="BY720" s="209"/>
      <c r="BZ720" s="209"/>
      <c r="CA720" s="209"/>
    </row>
    <row r="721" spans="20:79" hidden="1" x14ac:dyDescent="0.2">
      <c r="T721" s="212"/>
      <c r="U721" s="212"/>
      <c r="V721" s="212"/>
      <c r="W721" s="213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  <c r="AT721" s="209"/>
      <c r="AU721" s="209"/>
      <c r="AV721" s="209"/>
      <c r="AW721" s="209"/>
      <c r="AX721" s="209"/>
      <c r="AY721" s="209"/>
      <c r="AZ721" s="209"/>
      <c r="BA721" s="209"/>
      <c r="BB721" s="209"/>
      <c r="BC721" s="209"/>
      <c r="BD721" s="209"/>
      <c r="BE721" s="209"/>
      <c r="BF721" s="209"/>
      <c r="BG721" s="209"/>
      <c r="BH721" s="209"/>
      <c r="BI721" s="209"/>
      <c r="BJ721" s="209"/>
      <c r="BK721" s="209"/>
      <c r="BL721" s="209"/>
      <c r="BM721" s="209"/>
      <c r="BN721" s="209"/>
      <c r="BO721" s="209"/>
      <c r="BP721" s="209"/>
      <c r="BQ721" s="209"/>
      <c r="BR721" s="209"/>
      <c r="BS721" s="209"/>
      <c r="BT721" s="209"/>
      <c r="BU721" s="209"/>
      <c r="BV721" s="209"/>
      <c r="BW721" s="209"/>
      <c r="BX721" s="209"/>
      <c r="BY721" s="209"/>
      <c r="BZ721" s="209"/>
      <c r="CA721" s="209"/>
    </row>
    <row r="722" spans="20:79" hidden="1" x14ac:dyDescent="0.2">
      <c r="T722" s="212"/>
      <c r="U722" s="212"/>
      <c r="V722" s="212"/>
      <c r="W722" s="213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  <c r="AW722" s="209"/>
      <c r="AX722" s="209"/>
      <c r="AY722" s="209"/>
      <c r="AZ722" s="209"/>
      <c r="BA722" s="209"/>
      <c r="BB722" s="209"/>
      <c r="BC722" s="209"/>
      <c r="BD722" s="209"/>
      <c r="BE722" s="209"/>
      <c r="BF722" s="209"/>
      <c r="BG722" s="209"/>
      <c r="BH722" s="209"/>
      <c r="BI722" s="209"/>
      <c r="BJ722" s="209"/>
      <c r="BK722" s="209"/>
      <c r="BL722" s="209"/>
      <c r="BM722" s="209"/>
      <c r="BN722" s="209"/>
      <c r="BO722" s="209"/>
      <c r="BP722" s="209"/>
      <c r="BQ722" s="209"/>
      <c r="BR722" s="209"/>
      <c r="BS722" s="209"/>
      <c r="BT722" s="209"/>
      <c r="BU722" s="209"/>
      <c r="BV722" s="209"/>
      <c r="BW722" s="209"/>
      <c r="BX722" s="209"/>
      <c r="BY722" s="209"/>
      <c r="BZ722" s="209"/>
      <c r="CA722" s="209"/>
    </row>
    <row r="723" spans="20:79" hidden="1" x14ac:dyDescent="0.2">
      <c r="T723" s="212"/>
      <c r="U723" s="212"/>
      <c r="V723" s="212"/>
      <c r="W723" s="213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  <c r="AT723" s="209"/>
      <c r="AU723" s="209"/>
      <c r="AV723" s="209"/>
      <c r="AW723" s="209"/>
      <c r="AX723" s="209"/>
      <c r="AY723" s="209"/>
      <c r="AZ723" s="209"/>
      <c r="BA723" s="209"/>
      <c r="BB723" s="209"/>
      <c r="BC723" s="209"/>
      <c r="BD723" s="209"/>
      <c r="BE723" s="209"/>
      <c r="BF723" s="209"/>
      <c r="BG723" s="209"/>
      <c r="BH723" s="209"/>
      <c r="BI723" s="209"/>
      <c r="BJ723" s="209"/>
      <c r="BK723" s="209"/>
      <c r="BL723" s="209"/>
      <c r="BM723" s="209"/>
      <c r="BN723" s="209"/>
      <c r="BO723" s="209"/>
      <c r="BP723" s="209"/>
      <c r="BQ723" s="209"/>
      <c r="BR723" s="209"/>
      <c r="BS723" s="209"/>
      <c r="BT723" s="209"/>
      <c r="BU723" s="209"/>
      <c r="BV723" s="209"/>
      <c r="BW723" s="209"/>
      <c r="BX723" s="209"/>
      <c r="BY723" s="209"/>
      <c r="BZ723" s="209"/>
      <c r="CA723" s="209"/>
    </row>
    <row r="724" spans="20:79" hidden="1" x14ac:dyDescent="0.2">
      <c r="T724" s="212"/>
      <c r="U724" s="212"/>
      <c r="V724" s="212"/>
      <c r="W724" s="213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</row>
    <row r="725" spans="20:79" hidden="1" x14ac:dyDescent="0.2">
      <c r="T725" s="212"/>
      <c r="U725" s="212"/>
      <c r="V725" s="212"/>
      <c r="W725" s="213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  <c r="AW725" s="209"/>
      <c r="AX725" s="209"/>
      <c r="AY725" s="209"/>
      <c r="AZ725" s="209"/>
      <c r="BA725" s="209"/>
      <c r="BB725" s="209"/>
      <c r="BC725" s="209"/>
      <c r="BD725" s="209"/>
      <c r="BE725" s="209"/>
      <c r="BF725" s="209"/>
      <c r="BG725" s="209"/>
      <c r="BH725" s="209"/>
      <c r="BI725" s="209"/>
      <c r="BJ725" s="209"/>
      <c r="BK725" s="209"/>
      <c r="BL725" s="209"/>
      <c r="BM725" s="209"/>
      <c r="BN725" s="209"/>
      <c r="BO725" s="209"/>
      <c r="BP725" s="209"/>
      <c r="BQ725" s="209"/>
      <c r="BR725" s="209"/>
      <c r="BS725" s="209"/>
      <c r="BT725" s="209"/>
      <c r="BU725" s="209"/>
      <c r="BV725" s="209"/>
      <c r="BW725" s="209"/>
      <c r="BX725" s="209"/>
      <c r="BY725" s="209"/>
      <c r="BZ725" s="209"/>
      <c r="CA725" s="209"/>
    </row>
    <row r="726" spans="20:79" hidden="1" x14ac:dyDescent="0.2">
      <c r="T726" s="212"/>
      <c r="U726" s="212"/>
      <c r="V726" s="212"/>
      <c r="W726" s="213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  <c r="AT726" s="209"/>
      <c r="AU726" s="209"/>
      <c r="AV726" s="209"/>
      <c r="AW726" s="209"/>
      <c r="AX726" s="209"/>
      <c r="AY726" s="209"/>
      <c r="AZ726" s="209"/>
      <c r="BA726" s="209"/>
      <c r="BB726" s="209"/>
      <c r="BC726" s="209"/>
      <c r="BD726" s="209"/>
      <c r="BE726" s="209"/>
      <c r="BF726" s="209"/>
      <c r="BG726" s="209"/>
      <c r="BH726" s="209"/>
      <c r="BI726" s="209"/>
      <c r="BJ726" s="209"/>
      <c r="BK726" s="209"/>
      <c r="BL726" s="209"/>
      <c r="BM726" s="209"/>
      <c r="BN726" s="209"/>
      <c r="BO726" s="209"/>
      <c r="BP726" s="209"/>
      <c r="BQ726" s="209"/>
      <c r="BR726" s="209"/>
      <c r="BS726" s="209"/>
      <c r="BT726" s="209"/>
      <c r="BU726" s="209"/>
      <c r="BV726" s="209"/>
      <c r="BW726" s="209"/>
      <c r="BX726" s="209"/>
      <c r="BY726" s="209"/>
      <c r="BZ726" s="209"/>
      <c r="CA726" s="209"/>
    </row>
    <row r="727" spans="20:79" hidden="1" x14ac:dyDescent="0.2">
      <c r="T727" s="212"/>
      <c r="U727" s="212"/>
      <c r="V727" s="212"/>
      <c r="W727" s="213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  <c r="AT727" s="209"/>
      <c r="AU727" s="209"/>
      <c r="AV727" s="209"/>
      <c r="AW727" s="209"/>
      <c r="AX727" s="209"/>
      <c r="AY727" s="209"/>
      <c r="AZ727" s="209"/>
      <c r="BA727" s="209"/>
      <c r="BB727" s="209"/>
      <c r="BC727" s="209"/>
      <c r="BD727" s="209"/>
      <c r="BE727" s="209"/>
      <c r="BF727" s="209"/>
      <c r="BG727" s="209"/>
      <c r="BH727" s="209"/>
      <c r="BI727" s="209"/>
      <c r="BJ727" s="209"/>
      <c r="BK727" s="209"/>
      <c r="BL727" s="209"/>
      <c r="BM727" s="209"/>
      <c r="BN727" s="209"/>
      <c r="BO727" s="209"/>
      <c r="BP727" s="209"/>
      <c r="BQ727" s="209"/>
      <c r="BR727" s="209"/>
      <c r="BS727" s="209"/>
      <c r="BT727" s="209"/>
      <c r="BU727" s="209"/>
      <c r="BV727" s="209"/>
      <c r="BW727" s="209"/>
      <c r="BX727" s="209"/>
      <c r="BY727" s="209"/>
      <c r="BZ727" s="209"/>
      <c r="CA727" s="209"/>
    </row>
    <row r="728" spans="20:79" hidden="1" x14ac:dyDescent="0.2">
      <c r="T728" s="212"/>
      <c r="U728" s="212"/>
      <c r="V728" s="212"/>
      <c r="W728" s="213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09"/>
      <c r="BI728" s="209"/>
      <c r="BJ728" s="209"/>
      <c r="BK728" s="209"/>
      <c r="BL728" s="209"/>
      <c r="BM728" s="209"/>
      <c r="BN728" s="209"/>
      <c r="BO728" s="209"/>
      <c r="BP728" s="209"/>
      <c r="BQ728" s="209"/>
      <c r="BR728" s="209"/>
      <c r="BS728" s="209"/>
      <c r="BT728" s="209"/>
      <c r="BU728" s="209"/>
      <c r="BV728" s="209"/>
      <c r="BW728" s="209"/>
      <c r="BX728" s="209"/>
      <c r="BY728" s="209"/>
      <c r="BZ728" s="209"/>
      <c r="CA728" s="209"/>
    </row>
    <row r="729" spans="20:79" hidden="1" x14ac:dyDescent="0.2">
      <c r="T729" s="212"/>
      <c r="U729" s="212"/>
      <c r="V729" s="212"/>
      <c r="W729" s="213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  <c r="AT729" s="209"/>
      <c r="AU729" s="209"/>
      <c r="AV729" s="209"/>
      <c r="AW729" s="209"/>
      <c r="AX729" s="209"/>
      <c r="AY729" s="209"/>
      <c r="AZ729" s="209"/>
      <c r="BA729" s="209"/>
      <c r="BB729" s="209"/>
      <c r="BC729" s="209"/>
      <c r="BD729" s="209"/>
      <c r="BE729" s="209"/>
      <c r="BF729" s="209"/>
      <c r="BG729" s="209"/>
      <c r="BH729" s="209"/>
      <c r="BI729" s="209"/>
      <c r="BJ729" s="209"/>
      <c r="BK729" s="209"/>
      <c r="BL729" s="209"/>
      <c r="BM729" s="209"/>
      <c r="BN729" s="209"/>
      <c r="BO729" s="209"/>
      <c r="BP729" s="209"/>
      <c r="BQ729" s="209"/>
      <c r="BR729" s="209"/>
      <c r="BS729" s="209"/>
      <c r="BT729" s="209"/>
      <c r="BU729" s="209"/>
      <c r="BV729" s="209"/>
      <c r="BW729" s="209"/>
      <c r="BX729" s="209"/>
      <c r="BY729" s="209"/>
      <c r="BZ729" s="209"/>
      <c r="CA729" s="209"/>
    </row>
    <row r="730" spans="20:79" hidden="1" x14ac:dyDescent="0.2">
      <c r="T730" s="212"/>
      <c r="U730" s="212"/>
      <c r="V730" s="212"/>
      <c r="W730" s="213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  <c r="AT730" s="209"/>
      <c r="AU730" s="209"/>
      <c r="AV730" s="209"/>
      <c r="AW730" s="209"/>
      <c r="AX730" s="209"/>
      <c r="AY730" s="209"/>
      <c r="AZ730" s="209"/>
      <c r="BA730" s="209"/>
      <c r="BB730" s="209"/>
      <c r="BC730" s="209"/>
      <c r="BD730" s="209"/>
      <c r="BE730" s="209"/>
      <c r="BF730" s="209"/>
      <c r="BG730" s="209"/>
      <c r="BH730" s="209"/>
      <c r="BI730" s="209"/>
      <c r="BJ730" s="209"/>
      <c r="BK730" s="209"/>
      <c r="BL730" s="209"/>
      <c r="BM730" s="209"/>
      <c r="BN730" s="209"/>
      <c r="BO730" s="209"/>
      <c r="BP730" s="209"/>
      <c r="BQ730" s="209"/>
      <c r="BR730" s="209"/>
      <c r="BS730" s="209"/>
      <c r="BT730" s="209"/>
      <c r="BU730" s="209"/>
      <c r="BV730" s="209"/>
      <c r="BW730" s="209"/>
      <c r="BX730" s="209"/>
      <c r="BY730" s="209"/>
      <c r="BZ730" s="209"/>
      <c r="CA730" s="209"/>
    </row>
    <row r="731" spans="20:79" hidden="1" x14ac:dyDescent="0.2">
      <c r="T731" s="212"/>
      <c r="U731" s="212"/>
      <c r="V731" s="212"/>
      <c r="W731" s="213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  <c r="AT731" s="209"/>
      <c r="AU731" s="209"/>
      <c r="AV731" s="209"/>
      <c r="AW731" s="209"/>
      <c r="AX731" s="209"/>
      <c r="AY731" s="209"/>
      <c r="AZ731" s="209"/>
      <c r="BA731" s="209"/>
      <c r="BB731" s="209"/>
      <c r="BC731" s="209"/>
      <c r="BD731" s="209"/>
      <c r="BE731" s="209"/>
      <c r="BF731" s="209"/>
      <c r="BG731" s="209"/>
      <c r="BH731" s="209"/>
      <c r="BI731" s="209"/>
      <c r="BJ731" s="209"/>
      <c r="BK731" s="209"/>
      <c r="BL731" s="209"/>
      <c r="BM731" s="209"/>
      <c r="BN731" s="209"/>
      <c r="BO731" s="209"/>
      <c r="BP731" s="209"/>
      <c r="BQ731" s="209"/>
      <c r="BR731" s="209"/>
      <c r="BS731" s="209"/>
      <c r="BT731" s="209"/>
      <c r="BU731" s="209"/>
      <c r="BV731" s="209"/>
      <c r="BW731" s="209"/>
      <c r="BX731" s="209"/>
      <c r="BY731" s="209"/>
      <c r="BZ731" s="209"/>
      <c r="CA731" s="209"/>
    </row>
    <row r="732" spans="20:79" hidden="1" x14ac:dyDescent="0.2">
      <c r="T732" s="212"/>
      <c r="U732" s="212"/>
      <c r="V732" s="212"/>
      <c r="W732" s="213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  <c r="AW732" s="209"/>
      <c r="AX732" s="209"/>
      <c r="AY732" s="209"/>
      <c r="AZ732" s="209"/>
      <c r="BA732" s="209"/>
      <c r="BB732" s="209"/>
      <c r="BC732" s="209"/>
      <c r="BD732" s="209"/>
      <c r="BE732" s="209"/>
      <c r="BF732" s="209"/>
      <c r="BG732" s="209"/>
      <c r="BH732" s="209"/>
      <c r="BI732" s="209"/>
      <c r="BJ732" s="209"/>
      <c r="BK732" s="209"/>
      <c r="BL732" s="209"/>
      <c r="BM732" s="209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09"/>
      <c r="BY732" s="209"/>
      <c r="BZ732" s="209"/>
      <c r="CA732" s="209"/>
    </row>
    <row r="733" spans="20:79" hidden="1" x14ac:dyDescent="0.2">
      <c r="T733" s="212">
        <f>T450-48365540.96</f>
        <v>-48323296.359999999</v>
      </c>
      <c r="U733" s="212">
        <f>U450-48365540.96</f>
        <v>-48316400.259999998</v>
      </c>
      <c r="V733" s="212">
        <f>V450-48365540.96</f>
        <v>-48317612.160000004</v>
      </c>
      <c r="W733" s="213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  <c r="AT733" s="209"/>
      <c r="AU733" s="209"/>
      <c r="AV733" s="209"/>
      <c r="AW733" s="209"/>
      <c r="AX733" s="209"/>
      <c r="AY733" s="209"/>
      <c r="AZ733" s="209"/>
      <c r="BA733" s="209"/>
      <c r="BB733" s="209"/>
      <c r="BC733" s="209"/>
      <c r="BD733" s="209"/>
      <c r="BE733" s="209"/>
      <c r="BF733" s="209"/>
      <c r="BG733" s="209"/>
      <c r="BH733" s="209"/>
      <c r="BI733" s="209"/>
      <c r="BJ733" s="209"/>
      <c r="BK733" s="209"/>
      <c r="BL733" s="209"/>
      <c r="BM733" s="209"/>
      <c r="BN733" s="209"/>
      <c r="BO733" s="209"/>
      <c r="BP733" s="209"/>
      <c r="BQ733" s="209"/>
      <c r="BR733" s="209"/>
      <c r="BS733" s="209"/>
      <c r="BT733" s="209"/>
      <c r="BU733" s="209"/>
      <c r="BV733" s="209"/>
      <c r="BW733" s="209"/>
      <c r="BX733" s="209"/>
      <c r="BY733" s="209"/>
      <c r="BZ733" s="209"/>
      <c r="CA733" s="209"/>
    </row>
    <row r="734" spans="20:79" ht="0.6" customHeight="1" x14ac:dyDescent="0.2">
      <c r="T734" s="212"/>
      <c r="U734" s="212"/>
      <c r="V734" s="212"/>
      <c r="W734" s="213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</row>
    <row r="735" spans="20:79" hidden="1" x14ac:dyDescent="0.2">
      <c r="T735" s="212"/>
      <c r="U735" s="212"/>
      <c r="V735" s="212"/>
      <c r="W735" s="213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  <c r="AT735" s="209"/>
      <c r="AU735" s="209"/>
      <c r="AV735" s="209"/>
      <c r="AW735" s="209"/>
      <c r="AX735" s="209"/>
      <c r="AY735" s="209"/>
      <c r="AZ735" s="209"/>
      <c r="BA735" s="209"/>
      <c r="BB735" s="209"/>
      <c r="BC735" s="209"/>
      <c r="BD735" s="209"/>
      <c r="BE735" s="209"/>
      <c r="BF735" s="209"/>
      <c r="BG735" s="209"/>
      <c r="BH735" s="209"/>
      <c r="BI735" s="209"/>
      <c r="BJ735" s="209"/>
      <c r="BK735" s="209"/>
      <c r="BL735" s="209"/>
      <c r="BM735" s="209"/>
      <c r="BN735" s="209"/>
      <c r="BO735" s="209"/>
      <c r="BP735" s="209"/>
      <c r="BQ735" s="209"/>
      <c r="BR735" s="209"/>
      <c r="BS735" s="209"/>
      <c r="BT735" s="209"/>
      <c r="BU735" s="209"/>
      <c r="BV735" s="209"/>
      <c r="BW735" s="209"/>
      <c r="BX735" s="209"/>
      <c r="BY735" s="209"/>
      <c r="BZ735" s="209"/>
      <c r="CA735" s="209"/>
    </row>
    <row r="736" spans="20:79" hidden="1" x14ac:dyDescent="0.2">
      <c r="T736" s="212"/>
      <c r="U736" s="212"/>
      <c r="V736" s="212"/>
      <c r="W736" s="213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  <c r="AT736" s="209"/>
      <c r="AU736" s="209"/>
      <c r="AV736" s="209"/>
      <c r="AW736" s="209"/>
      <c r="AX736" s="209"/>
      <c r="AY736" s="209"/>
      <c r="AZ736" s="209"/>
      <c r="BA736" s="209"/>
      <c r="BB736" s="209"/>
      <c r="BC736" s="209"/>
      <c r="BD736" s="209"/>
      <c r="BE736" s="209"/>
      <c r="BF736" s="209"/>
      <c r="BG736" s="209"/>
      <c r="BH736" s="209"/>
      <c r="BI736" s="209"/>
      <c r="BJ736" s="209"/>
      <c r="BK736" s="209"/>
      <c r="BL736" s="209"/>
      <c r="BM736" s="209"/>
      <c r="BN736" s="209"/>
      <c r="BO736" s="209"/>
      <c r="BP736" s="209"/>
      <c r="BQ736" s="209"/>
      <c r="BR736" s="209"/>
      <c r="BS736" s="209"/>
      <c r="BT736" s="209"/>
      <c r="BU736" s="209"/>
      <c r="BV736" s="209"/>
      <c r="BW736" s="209"/>
      <c r="BX736" s="209"/>
      <c r="BY736" s="209"/>
      <c r="BZ736" s="209"/>
      <c r="CA736" s="209"/>
    </row>
    <row r="737" spans="20:79" hidden="1" x14ac:dyDescent="0.2">
      <c r="T737" s="212">
        <f>T450-48365546</f>
        <v>-48323301.399999999</v>
      </c>
      <c r="U737" s="212">
        <f>U450-48365546</f>
        <v>-48316405.299999997</v>
      </c>
      <c r="V737" s="212">
        <f>V450-48365546</f>
        <v>-48317617.200000003</v>
      </c>
      <c r="W737" s="213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  <c r="AT737" s="209"/>
      <c r="AU737" s="209"/>
      <c r="AV737" s="209"/>
      <c r="AW737" s="209"/>
      <c r="AX737" s="209"/>
      <c r="AY737" s="209"/>
      <c r="AZ737" s="209"/>
      <c r="BA737" s="209"/>
      <c r="BB737" s="209"/>
      <c r="BC737" s="209"/>
      <c r="BD737" s="209"/>
      <c r="BE737" s="209"/>
      <c r="BF737" s="209"/>
      <c r="BG737" s="209"/>
      <c r="BH737" s="209"/>
      <c r="BI737" s="209"/>
      <c r="BJ737" s="209"/>
      <c r="BK737" s="209"/>
      <c r="BL737" s="209"/>
      <c r="BM737" s="209"/>
      <c r="BN737" s="209"/>
      <c r="BO737" s="209"/>
      <c r="BP737" s="209"/>
      <c r="BQ737" s="209"/>
      <c r="BR737" s="209"/>
      <c r="BS737" s="209"/>
      <c r="BT737" s="209"/>
      <c r="BU737" s="209"/>
      <c r="BV737" s="209"/>
      <c r="BW737" s="209"/>
      <c r="BX737" s="209"/>
      <c r="BY737" s="209"/>
      <c r="BZ737" s="209"/>
      <c r="CA737" s="209"/>
    </row>
    <row r="738" spans="20:79" ht="0.75" hidden="1" customHeight="1" x14ac:dyDescent="0.2">
      <c r="T738" s="212"/>
      <c r="U738" s="212"/>
      <c r="V738" s="212"/>
      <c r="W738" s="213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  <c r="AT738" s="209"/>
      <c r="AU738" s="209"/>
      <c r="AV738" s="209"/>
      <c r="AW738" s="209"/>
      <c r="AX738" s="209"/>
      <c r="AY738" s="209"/>
      <c r="AZ738" s="209"/>
      <c r="BA738" s="209"/>
      <c r="BB738" s="209"/>
      <c r="BC738" s="209"/>
      <c r="BD738" s="209"/>
      <c r="BE738" s="209"/>
      <c r="BF738" s="209"/>
      <c r="BG738" s="209"/>
      <c r="BH738" s="209"/>
      <c r="BI738" s="209"/>
      <c r="BJ738" s="209"/>
      <c r="BK738" s="209"/>
      <c r="BL738" s="209"/>
      <c r="BM738" s="209"/>
      <c r="BN738" s="209"/>
      <c r="BO738" s="209"/>
      <c r="BP738" s="209"/>
      <c r="BQ738" s="209"/>
      <c r="BR738" s="209"/>
      <c r="BS738" s="209"/>
      <c r="BT738" s="209"/>
      <c r="BU738" s="209"/>
      <c r="BV738" s="209"/>
      <c r="BW738" s="209"/>
      <c r="BX738" s="209"/>
      <c r="BY738" s="209"/>
      <c r="BZ738" s="209"/>
      <c r="CA738" s="209"/>
    </row>
    <row r="739" spans="20:79" hidden="1" x14ac:dyDescent="0.2">
      <c r="T739" s="212">
        <f>T450-57663106.66</f>
        <v>-57620862.059999995</v>
      </c>
      <c r="U739" s="212">
        <f>U450-57663106.66</f>
        <v>-57613965.959999993</v>
      </c>
      <c r="V739" s="212">
        <f>V450-57663106.66</f>
        <v>-57615177.859999999</v>
      </c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  <c r="AT739" s="209"/>
      <c r="AU739" s="209"/>
      <c r="AV739" s="209"/>
      <c r="AW739" s="209"/>
      <c r="AX739" s="209"/>
      <c r="AY739" s="209"/>
      <c r="AZ739" s="209"/>
      <c r="BA739" s="209"/>
      <c r="BB739" s="209"/>
      <c r="BC739" s="209"/>
      <c r="BD739" s="209"/>
      <c r="BE739" s="209"/>
      <c r="BF739" s="209"/>
      <c r="BG739" s="209"/>
      <c r="BH739" s="209"/>
      <c r="BI739" s="209"/>
      <c r="BJ739" s="209"/>
      <c r="BK739" s="209"/>
      <c r="BL739" s="209"/>
      <c r="BM739" s="209"/>
      <c r="BN739" s="209"/>
      <c r="BO739" s="209"/>
      <c r="BP739" s="209"/>
      <c r="BQ739" s="209"/>
      <c r="BR739" s="209"/>
      <c r="BS739" s="209"/>
      <c r="BT739" s="209"/>
      <c r="BU739" s="209"/>
      <c r="BV739" s="209"/>
      <c r="BW739" s="209"/>
      <c r="BX739" s="209"/>
      <c r="BY739" s="209"/>
      <c r="BZ739" s="209"/>
      <c r="CA739" s="209"/>
    </row>
    <row r="740" spans="20:79" hidden="1" x14ac:dyDescent="0.2">
      <c r="T740" s="212"/>
      <c r="U740" s="212"/>
      <c r="V740" s="212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  <c r="AT740" s="209"/>
      <c r="AU740" s="209"/>
      <c r="AV740" s="209"/>
      <c r="AW740" s="209"/>
      <c r="AX740" s="209"/>
      <c r="AY740" s="209"/>
      <c r="AZ740" s="209"/>
      <c r="BA740" s="209"/>
      <c r="BB740" s="209"/>
      <c r="BC740" s="209"/>
      <c r="BD740" s="209"/>
      <c r="BE740" s="209"/>
      <c r="BF740" s="209"/>
      <c r="BG740" s="209"/>
      <c r="BH740" s="209"/>
      <c r="BI740" s="209"/>
      <c r="BJ740" s="209"/>
      <c r="BK740" s="209"/>
      <c r="BL740" s="209"/>
      <c r="BM740" s="209"/>
      <c r="BN740" s="209"/>
      <c r="BO740" s="209"/>
      <c r="BP740" s="209"/>
      <c r="BQ740" s="209"/>
      <c r="BR740" s="209"/>
      <c r="BS740" s="209"/>
      <c r="BT740" s="209"/>
      <c r="BU740" s="209"/>
      <c r="BV740" s="209"/>
      <c r="BW740" s="209"/>
      <c r="BX740" s="209"/>
      <c r="BY740" s="209"/>
      <c r="BZ740" s="209"/>
      <c r="CA740" s="209"/>
    </row>
    <row r="741" spans="20:79" hidden="1" x14ac:dyDescent="0.2"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  <c r="AW741" s="209"/>
      <c r="AX741" s="209"/>
      <c r="AY741" s="209"/>
      <c r="AZ741" s="209"/>
      <c r="BA741" s="209"/>
      <c r="BB741" s="209"/>
      <c r="BC741" s="209"/>
      <c r="BD741" s="209"/>
      <c r="BE741" s="209"/>
      <c r="BF741" s="209"/>
      <c r="BG741" s="209"/>
      <c r="BH741" s="209"/>
      <c r="BI741" s="209"/>
      <c r="BJ741" s="209"/>
      <c r="BK741" s="209"/>
      <c r="BL741" s="209"/>
      <c r="BM741" s="209"/>
      <c r="BN741" s="209"/>
      <c r="BO741" s="209"/>
      <c r="BP741" s="209"/>
      <c r="BQ741" s="209"/>
      <c r="BR741" s="209"/>
      <c r="BS741" s="209"/>
      <c r="BT741" s="209"/>
      <c r="BU741" s="209"/>
      <c r="BV741" s="209"/>
      <c r="BW741" s="209"/>
      <c r="BX741" s="209"/>
      <c r="BY741" s="209"/>
      <c r="BZ741" s="209"/>
      <c r="CA741" s="209"/>
    </row>
    <row r="742" spans="20:79" hidden="1" x14ac:dyDescent="0.2">
      <c r="T742" s="24">
        <v>40855721.939999998</v>
      </c>
      <c r="U742" s="24">
        <v>38487121.939999998</v>
      </c>
      <c r="V742" s="24">
        <v>43112861.939999998</v>
      </c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  <c r="AT742" s="209"/>
      <c r="AU742" s="209"/>
      <c r="AV742" s="209"/>
      <c r="AW742" s="209"/>
      <c r="AX742" s="209"/>
      <c r="AY742" s="209"/>
      <c r="AZ742" s="209"/>
      <c r="BA742" s="209"/>
      <c r="BB742" s="209"/>
      <c r="BC742" s="209"/>
      <c r="BD742" s="209"/>
      <c r="BE742" s="209"/>
      <c r="BF742" s="209"/>
      <c r="BG742" s="209"/>
      <c r="BH742" s="209"/>
      <c r="BI742" s="209"/>
      <c r="BJ742" s="209"/>
      <c r="BK742" s="209"/>
      <c r="BL742" s="209"/>
      <c r="BM742" s="209"/>
      <c r="BN742" s="209"/>
      <c r="BO742" s="209"/>
      <c r="BP742" s="209"/>
      <c r="BQ742" s="209"/>
      <c r="BR742" s="209"/>
      <c r="BS742" s="209"/>
      <c r="BT742" s="209"/>
      <c r="BU742" s="209"/>
      <c r="BV742" s="209"/>
      <c r="BW742" s="209"/>
      <c r="BX742" s="209"/>
      <c r="BY742" s="209"/>
      <c r="BZ742" s="209"/>
      <c r="CA742" s="209"/>
    </row>
    <row r="743" spans="20:79" hidden="1" x14ac:dyDescent="0.2">
      <c r="T743" s="15">
        <f>T450-T742</f>
        <v>-40813477.339999996</v>
      </c>
      <c r="U743" s="15">
        <f>U450-U742</f>
        <v>-38437981.239999995</v>
      </c>
      <c r="V743" s="15">
        <f>V450-V742</f>
        <v>-43064933.140000001</v>
      </c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  <c r="AT743" s="209"/>
      <c r="AU743" s="209"/>
      <c r="AV743" s="209"/>
      <c r="AW743" s="209"/>
      <c r="AX743" s="209"/>
      <c r="AY743" s="209"/>
      <c r="AZ743" s="209"/>
      <c r="BA743" s="209"/>
      <c r="BB743" s="209"/>
      <c r="BC743" s="209"/>
      <c r="BD743" s="209"/>
      <c r="BE743" s="209"/>
      <c r="BF743" s="209"/>
      <c r="BG743" s="209"/>
      <c r="BH743" s="209"/>
      <c r="BI743" s="209"/>
      <c r="BJ743" s="209"/>
      <c r="BK743" s="209"/>
      <c r="BL743" s="209"/>
      <c r="BM743" s="209"/>
      <c r="BN743" s="209"/>
      <c r="BO743" s="209"/>
      <c r="BP743" s="209"/>
      <c r="BQ743" s="209"/>
      <c r="BR743" s="209"/>
      <c r="BS743" s="209"/>
      <c r="BT743" s="209"/>
      <c r="BU743" s="209"/>
      <c r="BV743" s="209"/>
      <c r="BW743" s="209"/>
      <c r="BX743" s="209"/>
      <c r="BY743" s="209"/>
      <c r="BZ743" s="209"/>
      <c r="CA743" s="209"/>
    </row>
    <row r="744" spans="20:79" hidden="1" x14ac:dyDescent="0.2"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  <c r="AT744" s="209"/>
      <c r="AU744" s="209"/>
      <c r="AV744" s="209"/>
      <c r="AW744" s="209"/>
      <c r="AX744" s="209"/>
      <c r="AY744" s="209"/>
      <c r="AZ744" s="209"/>
      <c r="BA744" s="209"/>
      <c r="BB744" s="209"/>
      <c r="BC744" s="209"/>
      <c r="BD744" s="209"/>
      <c r="BE744" s="209"/>
      <c r="BF744" s="209"/>
      <c r="BG744" s="209"/>
      <c r="BH744" s="209"/>
      <c r="BI744" s="209"/>
      <c r="BJ744" s="209"/>
      <c r="BK744" s="209"/>
      <c r="BL744" s="209"/>
      <c r="BM744" s="209"/>
      <c r="BN744" s="209"/>
      <c r="BO744" s="209"/>
      <c r="BP744" s="209"/>
      <c r="BQ744" s="209"/>
      <c r="BR744" s="209"/>
      <c r="BS744" s="209"/>
      <c r="BT744" s="209"/>
      <c r="BU744" s="209"/>
      <c r="BV744" s="209"/>
      <c r="BW744" s="209"/>
      <c r="BX744" s="209"/>
      <c r="BY744" s="209"/>
      <c r="BZ744" s="209"/>
      <c r="CA744" s="209"/>
    </row>
    <row r="745" spans="20:79" hidden="1" x14ac:dyDescent="0.2"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  <c r="AT745" s="209"/>
      <c r="AU745" s="209"/>
      <c r="AV745" s="209"/>
      <c r="AW745" s="209"/>
      <c r="AX745" s="209"/>
      <c r="AY745" s="209"/>
      <c r="AZ745" s="209"/>
      <c r="BA745" s="209"/>
      <c r="BB745" s="209"/>
      <c r="BC745" s="209"/>
      <c r="BD745" s="209"/>
      <c r="BE745" s="209"/>
      <c r="BF745" s="209"/>
      <c r="BG745" s="209"/>
      <c r="BH745" s="209"/>
      <c r="BI745" s="209"/>
      <c r="BJ745" s="209"/>
      <c r="BK745" s="209"/>
      <c r="BL745" s="209"/>
      <c r="BM745" s="209"/>
      <c r="BN745" s="209"/>
      <c r="BO745" s="209"/>
      <c r="BP745" s="209"/>
      <c r="BQ745" s="209"/>
      <c r="BR745" s="209"/>
      <c r="BS745" s="209"/>
      <c r="BT745" s="209"/>
      <c r="BU745" s="209"/>
      <c r="BV745" s="209"/>
      <c r="BW745" s="209"/>
      <c r="BX745" s="209"/>
      <c r="BY745" s="209"/>
      <c r="BZ745" s="209"/>
      <c r="CA745" s="209"/>
    </row>
    <row r="746" spans="20:79" hidden="1" x14ac:dyDescent="0.2"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  <c r="AT746" s="209"/>
      <c r="AU746" s="209"/>
      <c r="AV746" s="209"/>
      <c r="AW746" s="209"/>
      <c r="AX746" s="209"/>
      <c r="AY746" s="209"/>
      <c r="AZ746" s="209"/>
      <c r="BA746" s="209"/>
      <c r="BB746" s="209"/>
      <c r="BC746" s="209"/>
      <c r="BD746" s="209"/>
      <c r="BE746" s="209"/>
      <c r="BF746" s="209"/>
      <c r="BG746" s="209"/>
      <c r="BH746" s="209"/>
      <c r="BI746" s="209"/>
      <c r="BJ746" s="209"/>
      <c r="BK746" s="209"/>
      <c r="BL746" s="209"/>
      <c r="BM746" s="209"/>
      <c r="BN746" s="209"/>
      <c r="BO746" s="209"/>
      <c r="BP746" s="209"/>
      <c r="BQ746" s="209"/>
      <c r="BR746" s="209"/>
      <c r="BS746" s="209"/>
      <c r="BT746" s="209"/>
      <c r="BU746" s="209"/>
      <c r="BV746" s="209"/>
      <c r="BW746" s="209"/>
      <c r="BX746" s="209"/>
      <c r="BY746" s="209"/>
      <c r="BZ746" s="209"/>
      <c r="CA746" s="209"/>
    </row>
    <row r="747" spans="20:79" hidden="1" x14ac:dyDescent="0.2"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  <c r="AT747" s="209"/>
      <c r="AU747" s="209"/>
      <c r="AV747" s="209"/>
      <c r="AW747" s="209"/>
      <c r="AX747" s="209"/>
      <c r="AY747" s="209"/>
      <c r="AZ747" s="209"/>
      <c r="BA747" s="209"/>
      <c r="BB747" s="209"/>
      <c r="BC747" s="209"/>
      <c r="BD747" s="209"/>
      <c r="BE747" s="209"/>
      <c r="BF747" s="209"/>
      <c r="BG747" s="209"/>
      <c r="BH747" s="209"/>
      <c r="BI747" s="209"/>
      <c r="BJ747" s="209"/>
      <c r="BK747" s="209"/>
      <c r="BL747" s="209"/>
      <c r="BM747" s="209"/>
      <c r="BN747" s="209"/>
      <c r="BO747" s="209"/>
      <c r="BP747" s="209"/>
      <c r="BQ747" s="209"/>
      <c r="BR747" s="209"/>
      <c r="BS747" s="209"/>
      <c r="BT747" s="209"/>
      <c r="BU747" s="209"/>
      <c r="BV747" s="209"/>
      <c r="BW747" s="209"/>
      <c r="BX747" s="209"/>
      <c r="BY747" s="209"/>
      <c r="BZ747" s="209"/>
      <c r="CA747" s="209"/>
    </row>
    <row r="748" spans="20:79" hidden="1" x14ac:dyDescent="0.2"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  <c r="AT748" s="209"/>
      <c r="AU748" s="209"/>
      <c r="AV748" s="209"/>
      <c r="AW748" s="209"/>
      <c r="AX748" s="209"/>
      <c r="AY748" s="209"/>
      <c r="AZ748" s="209"/>
      <c r="BA748" s="209"/>
      <c r="BB748" s="209"/>
      <c r="BC748" s="209"/>
      <c r="BD748" s="209"/>
      <c r="BE748" s="209"/>
      <c r="BF748" s="209"/>
      <c r="BG748" s="209"/>
      <c r="BH748" s="209"/>
      <c r="BI748" s="209"/>
      <c r="BJ748" s="209"/>
      <c r="BK748" s="209"/>
      <c r="BL748" s="209"/>
      <c r="BM748" s="209"/>
      <c r="BN748" s="209"/>
      <c r="BO748" s="209"/>
      <c r="BP748" s="209"/>
      <c r="BQ748" s="209"/>
      <c r="BR748" s="209"/>
      <c r="BS748" s="209"/>
      <c r="BT748" s="209"/>
      <c r="BU748" s="209"/>
      <c r="BV748" s="209"/>
      <c r="BW748" s="209"/>
      <c r="BX748" s="209"/>
      <c r="BY748" s="209"/>
      <c r="BZ748" s="209"/>
      <c r="CA748" s="209"/>
    </row>
    <row r="749" spans="20:79" hidden="1" x14ac:dyDescent="0.2">
      <c r="U749" s="24">
        <f>U742*2.5%</f>
        <v>962178.04850000003</v>
      </c>
      <c r="V749" s="24">
        <f>V742*5%</f>
        <v>2155643.0970000001</v>
      </c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  <c r="AT749" s="209"/>
      <c r="AU749" s="209"/>
      <c r="AV749" s="209"/>
      <c r="AW749" s="209"/>
      <c r="AX749" s="209"/>
      <c r="AY749" s="209"/>
      <c r="AZ749" s="209"/>
      <c r="BA749" s="209"/>
      <c r="BB749" s="209"/>
      <c r="BC749" s="209"/>
      <c r="BD749" s="209"/>
      <c r="BE749" s="209"/>
      <c r="BF749" s="209"/>
      <c r="BG749" s="209"/>
      <c r="BH749" s="209"/>
      <c r="BI749" s="209"/>
      <c r="BJ749" s="209"/>
      <c r="BK749" s="209"/>
      <c r="BL749" s="209"/>
      <c r="BM749" s="209"/>
      <c r="BN749" s="209"/>
      <c r="BO749" s="209"/>
      <c r="BP749" s="209"/>
      <c r="BQ749" s="209"/>
      <c r="BR749" s="209"/>
      <c r="BS749" s="209"/>
      <c r="BT749" s="209"/>
      <c r="BU749" s="209"/>
      <c r="BV749" s="209"/>
      <c r="BW749" s="209"/>
      <c r="BX749" s="209"/>
      <c r="BY749" s="209"/>
      <c r="BZ749" s="209"/>
      <c r="CA749" s="209"/>
    </row>
    <row r="750" spans="20:79" hidden="1" x14ac:dyDescent="0.2"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  <c r="AT750" s="209"/>
      <c r="AU750" s="209"/>
      <c r="AV750" s="209"/>
      <c r="AW750" s="209"/>
      <c r="AX750" s="209"/>
      <c r="AY750" s="209"/>
      <c r="AZ750" s="209"/>
      <c r="BA750" s="209"/>
      <c r="BB750" s="209"/>
      <c r="BC750" s="209"/>
      <c r="BD750" s="209"/>
      <c r="BE750" s="209"/>
      <c r="BF750" s="209"/>
      <c r="BG750" s="209"/>
      <c r="BH750" s="209"/>
      <c r="BI750" s="209"/>
      <c r="BJ750" s="209"/>
      <c r="BK750" s="209"/>
      <c r="BL750" s="209"/>
      <c r="BM750" s="209"/>
      <c r="BN750" s="209"/>
      <c r="BO750" s="209"/>
      <c r="BP750" s="209"/>
      <c r="BQ750" s="209"/>
      <c r="BR750" s="209"/>
      <c r="BS750" s="209"/>
      <c r="BT750" s="209"/>
      <c r="BU750" s="209"/>
      <c r="BV750" s="209"/>
      <c r="BW750" s="209"/>
      <c r="BX750" s="209"/>
      <c r="BY750" s="209"/>
      <c r="BZ750" s="209"/>
      <c r="CA750" s="209"/>
    </row>
    <row r="751" spans="20:79" x14ac:dyDescent="0.2"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  <c r="AW751" s="209"/>
      <c r="AX751" s="209"/>
      <c r="AY751" s="209"/>
      <c r="AZ751" s="209"/>
      <c r="BA751" s="209"/>
      <c r="BB751" s="209"/>
      <c r="BC751" s="209"/>
      <c r="BD751" s="209"/>
      <c r="BE751" s="209"/>
      <c r="BF751" s="209"/>
      <c r="BG751" s="209"/>
      <c r="BH751" s="209"/>
      <c r="BI751" s="209"/>
      <c r="BJ751" s="209"/>
      <c r="BK751" s="209"/>
      <c r="BL751" s="209"/>
      <c r="BM751" s="209"/>
      <c r="BN751" s="209"/>
      <c r="BO751" s="209"/>
      <c r="BP751" s="209"/>
      <c r="BQ751" s="209"/>
      <c r="BR751" s="209"/>
      <c r="BS751" s="209"/>
      <c r="BT751" s="209"/>
      <c r="BU751" s="209"/>
      <c r="BV751" s="209"/>
      <c r="BW751" s="209"/>
      <c r="BX751" s="209"/>
      <c r="BY751" s="209"/>
      <c r="BZ751" s="209"/>
      <c r="CA751" s="209"/>
    </row>
    <row r="752" spans="20:79" x14ac:dyDescent="0.2"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  <c r="AT752" s="209"/>
      <c r="AU752" s="209"/>
      <c r="AV752" s="209"/>
      <c r="AW752" s="209"/>
      <c r="AX752" s="209"/>
      <c r="AY752" s="209"/>
      <c r="AZ752" s="209"/>
      <c r="BA752" s="209"/>
      <c r="BB752" s="209"/>
      <c r="BC752" s="209"/>
      <c r="BD752" s="209"/>
      <c r="BE752" s="209"/>
      <c r="BF752" s="209"/>
      <c r="BG752" s="209"/>
      <c r="BH752" s="209"/>
      <c r="BI752" s="209"/>
      <c r="BJ752" s="209"/>
      <c r="BK752" s="209"/>
      <c r="BL752" s="209"/>
      <c r="BM752" s="209"/>
      <c r="BN752" s="209"/>
      <c r="BO752" s="209"/>
      <c r="BP752" s="209"/>
      <c r="BQ752" s="209"/>
      <c r="BR752" s="209"/>
      <c r="BS752" s="209"/>
      <c r="BT752" s="209"/>
      <c r="BU752" s="209"/>
      <c r="BV752" s="209"/>
      <c r="BW752" s="209"/>
      <c r="BX752" s="209"/>
      <c r="BY752" s="209"/>
      <c r="BZ752" s="209"/>
      <c r="CA752" s="209"/>
    </row>
    <row r="753" spans="13:79" x14ac:dyDescent="0.2"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  <c r="AT753" s="209"/>
      <c r="AU753" s="209"/>
      <c r="AV753" s="209"/>
      <c r="AW753" s="209"/>
      <c r="AX753" s="209"/>
      <c r="AY753" s="209"/>
      <c r="AZ753" s="209"/>
      <c r="BA753" s="209"/>
      <c r="BB753" s="209"/>
      <c r="BC753" s="209"/>
      <c r="BD753" s="209"/>
      <c r="BE753" s="209"/>
      <c r="BF753" s="209"/>
      <c r="BG753" s="209"/>
      <c r="BH753" s="209"/>
      <c r="BI753" s="209"/>
      <c r="BJ753" s="209"/>
      <c r="BK753" s="209"/>
      <c r="BL753" s="209"/>
      <c r="BM753" s="209"/>
      <c r="BN753" s="209"/>
      <c r="BO753" s="209"/>
      <c r="BP753" s="209"/>
      <c r="BQ753" s="209"/>
      <c r="BR753" s="209"/>
      <c r="BS753" s="209"/>
      <c r="BT753" s="209"/>
      <c r="BU753" s="209"/>
      <c r="BV753" s="209"/>
      <c r="BW753" s="209"/>
      <c r="BX753" s="209"/>
      <c r="BY753" s="209"/>
      <c r="BZ753" s="209"/>
      <c r="CA753" s="209"/>
    </row>
    <row r="754" spans="13:79" x14ac:dyDescent="0.2"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  <c r="AT754" s="209"/>
      <c r="AU754" s="209"/>
      <c r="AV754" s="209"/>
      <c r="AW754" s="209"/>
      <c r="AX754" s="209"/>
      <c r="AY754" s="209"/>
      <c r="AZ754" s="209"/>
      <c r="BA754" s="209"/>
      <c r="BB754" s="209"/>
      <c r="BC754" s="209"/>
      <c r="BD754" s="209"/>
      <c r="BE754" s="209"/>
      <c r="BF754" s="209"/>
      <c r="BG754" s="209"/>
      <c r="BH754" s="209"/>
      <c r="BI754" s="209"/>
      <c r="BJ754" s="209"/>
      <c r="BK754" s="209"/>
      <c r="BL754" s="209"/>
      <c r="BM754" s="209"/>
      <c r="BN754" s="209"/>
      <c r="BO754" s="209"/>
      <c r="BP754" s="209"/>
      <c r="BQ754" s="209"/>
      <c r="BR754" s="209"/>
      <c r="BS754" s="209"/>
      <c r="BT754" s="209"/>
      <c r="BU754" s="209"/>
      <c r="BV754" s="209"/>
      <c r="BW754" s="209"/>
      <c r="BX754" s="209"/>
      <c r="BY754" s="209"/>
      <c r="BZ754" s="209"/>
      <c r="CA754" s="209"/>
    </row>
    <row r="755" spans="13:79" x14ac:dyDescent="0.2"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  <c r="AT755" s="209"/>
      <c r="AU755" s="209"/>
      <c r="AV755" s="209"/>
      <c r="AW755" s="209"/>
      <c r="AX755" s="209"/>
      <c r="AY755" s="209"/>
      <c r="AZ755" s="209"/>
      <c r="BA755" s="209"/>
      <c r="BB755" s="209"/>
      <c r="BC755" s="209"/>
      <c r="BD755" s="209"/>
      <c r="BE755" s="209"/>
      <c r="BF755" s="209"/>
      <c r="BG755" s="209"/>
      <c r="BH755" s="209"/>
      <c r="BI755" s="209"/>
      <c r="BJ755" s="209"/>
      <c r="BK755" s="209"/>
      <c r="BL755" s="209"/>
      <c r="BM755" s="209"/>
      <c r="BN755" s="209"/>
      <c r="BO755" s="209"/>
      <c r="BP755" s="209"/>
      <c r="BQ755" s="209"/>
      <c r="BR755" s="209"/>
      <c r="BS755" s="209"/>
      <c r="BT755" s="209"/>
      <c r="BU755" s="209"/>
      <c r="BV755" s="209"/>
      <c r="BW755" s="209"/>
      <c r="BX755" s="209"/>
      <c r="BY755" s="209"/>
      <c r="BZ755" s="209"/>
      <c r="CA755" s="209"/>
    </row>
    <row r="756" spans="13:79" x14ac:dyDescent="0.2">
      <c r="M756" s="15"/>
      <c r="N756" s="15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  <c r="AT756" s="209"/>
      <c r="AU756" s="209"/>
      <c r="AV756" s="209"/>
      <c r="AW756" s="209"/>
      <c r="AX756" s="209"/>
      <c r="AY756" s="209"/>
      <c r="AZ756" s="209"/>
      <c r="BA756" s="209"/>
      <c r="BB756" s="209"/>
      <c r="BC756" s="209"/>
      <c r="BD756" s="209"/>
      <c r="BE756" s="209"/>
      <c r="BF756" s="209"/>
      <c r="BG756" s="209"/>
      <c r="BH756" s="209"/>
      <c r="BI756" s="209"/>
      <c r="BJ756" s="209"/>
      <c r="BK756" s="209"/>
      <c r="BL756" s="209"/>
      <c r="BM756" s="209"/>
      <c r="BN756" s="209"/>
      <c r="BO756" s="209"/>
      <c r="BP756" s="209"/>
      <c r="BQ756" s="209"/>
      <c r="BR756" s="209"/>
      <c r="BS756" s="209"/>
      <c r="BT756" s="209"/>
      <c r="BU756" s="209"/>
      <c r="BV756" s="209"/>
      <c r="BW756" s="209"/>
      <c r="BX756" s="209"/>
      <c r="BY756" s="209"/>
      <c r="BZ756" s="209"/>
      <c r="CA756" s="209"/>
    </row>
    <row r="757" spans="13:79" x14ac:dyDescent="0.2"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  <c r="AT757" s="209"/>
      <c r="AU757" s="209"/>
      <c r="AV757" s="209"/>
      <c r="AW757" s="209"/>
      <c r="AX757" s="209"/>
      <c r="AY757" s="209"/>
      <c r="AZ757" s="209"/>
      <c r="BA757" s="209"/>
      <c r="BB757" s="209"/>
      <c r="BC757" s="209"/>
      <c r="BD757" s="209"/>
      <c r="BE757" s="209"/>
      <c r="BF757" s="209"/>
      <c r="BG757" s="209"/>
      <c r="BH757" s="209"/>
      <c r="BI757" s="209"/>
      <c r="BJ757" s="209"/>
      <c r="BK757" s="209"/>
      <c r="BL757" s="209"/>
      <c r="BM757" s="209"/>
      <c r="BN757" s="209"/>
      <c r="BO757" s="209"/>
      <c r="BP757" s="209"/>
      <c r="BQ757" s="209"/>
      <c r="BR757" s="209"/>
      <c r="BS757" s="209"/>
      <c r="BT757" s="209"/>
      <c r="BU757" s="209"/>
      <c r="BV757" s="209"/>
      <c r="BW757" s="209"/>
      <c r="BX757" s="209"/>
      <c r="BY757" s="209"/>
      <c r="BZ757" s="209"/>
      <c r="CA757" s="209"/>
    </row>
    <row r="758" spans="13:79" x14ac:dyDescent="0.2"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  <c r="AT758" s="209"/>
      <c r="AU758" s="209"/>
      <c r="AV758" s="209"/>
      <c r="AW758" s="209"/>
      <c r="AX758" s="209"/>
      <c r="AY758" s="209"/>
      <c r="AZ758" s="209"/>
      <c r="BA758" s="209"/>
      <c r="BB758" s="209"/>
      <c r="BC758" s="209"/>
      <c r="BD758" s="209"/>
      <c r="BE758" s="209"/>
      <c r="BF758" s="209"/>
      <c r="BG758" s="209"/>
      <c r="BH758" s="209"/>
      <c r="BI758" s="209"/>
      <c r="BJ758" s="209"/>
      <c r="BK758" s="209"/>
      <c r="BL758" s="209"/>
      <c r="BM758" s="209"/>
      <c r="BN758" s="209"/>
      <c r="BO758" s="209"/>
      <c r="BP758" s="209"/>
      <c r="BQ758" s="209"/>
      <c r="BR758" s="209"/>
      <c r="BS758" s="209"/>
      <c r="BT758" s="209"/>
      <c r="BU758" s="209"/>
      <c r="BV758" s="209"/>
      <c r="BW758" s="209"/>
      <c r="BX758" s="209"/>
      <c r="BY758" s="209"/>
      <c r="BZ758" s="209"/>
      <c r="CA758" s="209"/>
    </row>
    <row r="759" spans="13:79" x14ac:dyDescent="0.2"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  <c r="AW759" s="209"/>
      <c r="AX759" s="209"/>
      <c r="AY759" s="209"/>
      <c r="AZ759" s="209"/>
      <c r="BA759" s="209"/>
      <c r="BB759" s="209"/>
      <c r="BC759" s="209"/>
      <c r="BD759" s="209"/>
      <c r="BE759" s="209"/>
      <c r="BF759" s="209"/>
      <c r="BG759" s="209"/>
      <c r="BH759" s="209"/>
      <c r="BI759" s="209"/>
      <c r="BJ759" s="209"/>
      <c r="BK759" s="209"/>
      <c r="BL759" s="209"/>
      <c r="BM759" s="209"/>
      <c r="BN759" s="209"/>
      <c r="BO759" s="209"/>
      <c r="BP759" s="209"/>
      <c r="BQ759" s="209"/>
      <c r="BR759" s="209"/>
      <c r="BS759" s="209"/>
      <c r="BT759" s="209"/>
      <c r="BU759" s="209"/>
      <c r="BV759" s="209"/>
      <c r="BW759" s="209"/>
      <c r="BX759" s="209"/>
      <c r="BY759" s="209"/>
      <c r="BZ759" s="209"/>
      <c r="CA759" s="209"/>
    </row>
    <row r="760" spans="13:79" x14ac:dyDescent="0.2"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  <c r="AW760" s="209"/>
      <c r="AX760" s="209"/>
      <c r="AY760" s="209"/>
      <c r="AZ760" s="209"/>
      <c r="BA760" s="209"/>
      <c r="BB760" s="209"/>
      <c r="BC760" s="209"/>
      <c r="BD760" s="209"/>
      <c r="BE760" s="209"/>
      <c r="BF760" s="209"/>
      <c r="BG760" s="209"/>
      <c r="BH760" s="209"/>
      <c r="BI760" s="209"/>
      <c r="BJ760" s="209"/>
      <c r="BK760" s="209"/>
      <c r="BL760" s="209"/>
      <c r="BM760" s="209"/>
      <c r="BN760" s="209"/>
      <c r="BO760" s="209"/>
      <c r="BP760" s="209"/>
      <c r="BQ760" s="209"/>
      <c r="BR760" s="209"/>
      <c r="BS760" s="209"/>
      <c r="BT760" s="209"/>
      <c r="BU760" s="209"/>
      <c r="BV760" s="209"/>
      <c r="BW760" s="209"/>
      <c r="BX760" s="209"/>
      <c r="BY760" s="209"/>
      <c r="BZ760" s="209"/>
      <c r="CA760" s="209"/>
    </row>
    <row r="761" spans="13:79" x14ac:dyDescent="0.2"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  <c r="AW761" s="209"/>
      <c r="AX761" s="209"/>
      <c r="AY761" s="209"/>
      <c r="AZ761" s="209"/>
      <c r="BA761" s="209"/>
      <c r="BB761" s="209"/>
      <c r="BC761" s="209"/>
      <c r="BD761" s="209"/>
      <c r="BE761" s="209"/>
      <c r="BF761" s="209"/>
      <c r="BG761" s="209"/>
      <c r="BH761" s="209"/>
      <c r="BI761" s="209"/>
      <c r="BJ761" s="209"/>
      <c r="BK761" s="209"/>
      <c r="BL761" s="209"/>
      <c r="BM761" s="209"/>
      <c r="BN761" s="209"/>
      <c r="BO761" s="209"/>
      <c r="BP761" s="209"/>
      <c r="BQ761" s="209"/>
      <c r="BR761" s="209"/>
      <c r="BS761" s="209"/>
      <c r="BT761" s="209"/>
      <c r="BU761" s="209"/>
      <c r="BV761" s="209"/>
      <c r="BW761" s="209"/>
      <c r="BX761" s="209"/>
      <c r="BY761" s="209"/>
      <c r="BZ761" s="209"/>
      <c r="CA761" s="209"/>
    </row>
    <row r="762" spans="13:79" x14ac:dyDescent="0.2"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  <c r="AW762" s="209"/>
      <c r="AX762" s="209"/>
      <c r="AY762" s="209"/>
      <c r="AZ762" s="209"/>
      <c r="BA762" s="209"/>
      <c r="BB762" s="209"/>
      <c r="BC762" s="209"/>
      <c r="BD762" s="209"/>
      <c r="BE762" s="209"/>
      <c r="BF762" s="209"/>
      <c r="BG762" s="209"/>
      <c r="BH762" s="209"/>
      <c r="BI762" s="209"/>
      <c r="BJ762" s="209"/>
      <c r="BK762" s="209"/>
      <c r="BL762" s="209"/>
      <c r="BM762" s="209"/>
      <c r="BN762" s="209"/>
      <c r="BO762" s="209"/>
      <c r="BP762" s="209"/>
      <c r="BQ762" s="209"/>
      <c r="BR762" s="209"/>
      <c r="BS762" s="209"/>
      <c r="BT762" s="209"/>
      <c r="BU762" s="209"/>
      <c r="BV762" s="209"/>
      <c r="BW762" s="209"/>
      <c r="BX762" s="209"/>
      <c r="BY762" s="209"/>
      <c r="BZ762" s="209"/>
      <c r="CA762" s="209"/>
    </row>
    <row r="763" spans="13:79" x14ac:dyDescent="0.2"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  <c r="AW763" s="209"/>
      <c r="AX763" s="209"/>
      <c r="AY763" s="209"/>
      <c r="AZ763" s="209"/>
      <c r="BA763" s="209"/>
      <c r="BB763" s="209"/>
      <c r="BC763" s="209"/>
      <c r="BD763" s="209"/>
      <c r="BE763" s="209"/>
      <c r="BF763" s="209"/>
      <c r="BG763" s="209"/>
      <c r="BH763" s="209"/>
      <c r="BI763" s="209"/>
      <c r="BJ763" s="209"/>
      <c r="BK763" s="209"/>
      <c r="BL763" s="209"/>
      <c r="BM763" s="209"/>
      <c r="BN763" s="209"/>
      <c r="BO763" s="209"/>
      <c r="BP763" s="209"/>
      <c r="BQ763" s="209"/>
      <c r="BR763" s="209"/>
      <c r="BS763" s="209"/>
      <c r="BT763" s="209"/>
      <c r="BU763" s="209"/>
      <c r="BV763" s="209"/>
      <c r="BW763" s="209"/>
      <c r="BX763" s="209"/>
      <c r="BY763" s="209"/>
      <c r="BZ763" s="209"/>
      <c r="CA763" s="209"/>
    </row>
    <row r="764" spans="13:79" x14ac:dyDescent="0.2"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  <c r="AT764" s="209"/>
      <c r="AU764" s="209"/>
      <c r="AV764" s="209"/>
      <c r="AW764" s="209"/>
      <c r="AX764" s="209"/>
      <c r="AY764" s="209"/>
      <c r="AZ764" s="209"/>
      <c r="BA764" s="209"/>
      <c r="BB764" s="209"/>
      <c r="BC764" s="209"/>
      <c r="BD764" s="209"/>
      <c r="BE764" s="209"/>
      <c r="BF764" s="209"/>
      <c r="BG764" s="209"/>
      <c r="BH764" s="209"/>
      <c r="BI764" s="209"/>
      <c r="BJ764" s="209"/>
      <c r="BK764" s="209"/>
      <c r="BL764" s="209"/>
      <c r="BM764" s="209"/>
      <c r="BN764" s="209"/>
      <c r="BO764" s="209"/>
      <c r="BP764" s="209"/>
      <c r="BQ764" s="209"/>
      <c r="BR764" s="209"/>
      <c r="BS764" s="209"/>
      <c r="BT764" s="209"/>
      <c r="BU764" s="209"/>
      <c r="BV764" s="209"/>
      <c r="BW764" s="209"/>
      <c r="BX764" s="209"/>
      <c r="BY764" s="209"/>
      <c r="BZ764" s="209"/>
      <c r="CA764" s="209"/>
    </row>
    <row r="765" spans="13:79" x14ac:dyDescent="0.2"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  <c r="AT765" s="209"/>
      <c r="AU765" s="209"/>
      <c r="AV765" s="209"/>
      <c r="AW765" s="209"/>
      <c r="AX765" s="209"/>
      <c r="AY765" s="209"/>
      <c r="AZ765" s="209"/>
      <c r="BA765" s="209"/>
      <c r="BB765" s="209"/>
      <c r="BC765" s="209"/>
      <c r="BD765" s="209"/>
      <c r="BE765" s="209"/>
      <c r="BF765" s="209"/>
      <c r="BG765" s="209"/>
      <c r="BH765" s="209"/>
      <c r="BI765" s="209"/>
      <c r="BJ765" s="209"/>
      <c r="BK765" s="209"/>
      <c r="BL765" s="209"/>
      <c r="BM765" s="209"/>
      <c r="BN765" s="209"/>
      <c r="BO765" s="209"/>
      <c r="BP765" s="209"/>
      <c r="BQ765" s="209"/>
      <c r="BR765" s="209"/>
      <c r="BS765" s="209"/>
      <c r="BT765" s="209"/>
      <c r="BU765" s="209"/>
      <c r="BV765" s="209"/>
      <c r="BW765" s="209"/>
      <c r="BX765" s="209"/>
      <c r="BY765" s="209"/>
      <c r="BZ765" s="209"/>
      <c r="CA765" s="209"/>
    </row>
    <row r="766" spans="13:79" x14ac:dyDescent="0.2"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  <c r="AT766" s="209"/>
      <c r="AU766" s="209"/>
      <c r="AV766" s="209"/>
      <c r="AW766" s="209"/>
      <c r="AX766" s="209"/>
      <c r="AY766" s="209"/>
      <c r="AZ766" s="209"/>
      <c r="BA766" s="209"/>
      <c r="BB766" s="209"/>
      <c r="BC766" s="209"/>
      <c r="BD766" s="209"/>
      <c r="BE766" s="209"/>
      <c r="BF766" s="209"/>
      <c r="BG766" s="209"/>
      <c r="BH766" s="209"/>
      <c r="BI766" s="209"/>
      <c r="BJ766" s="209"/>
      <c r="BK766" s="209"/>
      <c r="BL766" s="209"/>
      <c r="BM766" s="209"/>
      <c r="BN766" s="209"/>
      <c r="BO766" s="209"/>
      <c r="BP766" s="209"/>
      <c r="BQ766" s="209"/>
      <c r="BR766" s="209"/>
      <c r="BS766" s="209"/>
      <c r="BT766" s="209"/>
      <c r="BU766" s="209"/>
      <c r="BV766" s="209"/>
      <c r="BW766" s="209"/>
      <c r="BX766" s="209"/>
      <c r="BY766" s="209"/>
      <c r="BZ766" s="209"/>
      <c r="CA766" s="209"/>
    </row>
    <row r="767" spans="13:79" x14ac:dyDescent="0.2"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  <c r="AT767" s="209"/>
      <c r="AU767" s="209"/>
      <c r="AV767" s="209"/>
      <c r="AW767" s="209"/>
      <c r="AX767" s="209"/>
      <c r="AY767" s="209"/>
      <c r="AZ767" s="209"/>
      <c r="BA767" s="209"/>
      <c r="BB767" s="209"/>
      <c r="BC767" s="209"/>
      <c r="BD767" s="209"/>
      <c r="BE767" s="209"/>
      <c r="BF767" s="209"/>
      <c r="BG767" s="209"/>
      <c r="BH767" s="209"/>
      <c r="BI767" s="209"/>
      <c r="BJ767" s="209"/>
      <c r="BK767" s="209"/>
      <c r="BL767" s="209"/>
      <c r="BM767" s="209"/>
      <c r="BN767" s="209"/>
      <c r="BO767" s="209"/>
      <c r="BP767" s="209"/>
      <c r="BQ767" s="209"/>
      <c r="BR767" s="209"/>
      <c r="BS767" s="209"/>
      <c r="BT767" s="209"/>
      <c r="BU767" s="209"/>
      <c r="BV767" s="209"/>
      <c r="BW767" s="209"/>
      <c r="BX767" s="209"/>
      <c r="BY767" s="209"/>
      <c r="BZ767" s="209"/>
      <c r="CA767" s="209"/>
    </row>
    <row r="768" spans="13:79" x14ac:dyDescent="0.2"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  <c r="AT768" s="209"/>
      <c r="AU768" s="209"/>
      <c r="AV768" s="209"/>
      <c r="AW768" s="209"/>
      <c r="AX768" s="209"/>
      <c r="AY768" s="209"/>
      <c r="AZ768" s="209"/>
      <c r="BA768" s="209"/>
      <c r="BB768" s="209"/>
      <c r="BC768" s="209"/>
      <c r="BD768" s="209"/>
      <c r="BE768" s="209"/>
      <c r="BF768" s="209"/>
      <c r="BG768" s="209"/>
      <c r="BH768" s="209"/>
      <c r="BI768" s="209"/>
      <c r="BJ768" s="209"/>
      <c r="BK768" s="209"/>
      <c r="BL768" s="209"/>
      <c r="BM768" s="209"/>
      <c r="BN768" s="209"/>
      <c r="BO768" s="209"/>
      <c r="BP768" s="209"/>
      <c r="BQ768" s="209"/>
      <c r="BR768" s="209"/>
      <c r="BS768" s="209"/>
      <c r="BT768" s="209"/>
      <c r="BU768" s="209"/>
      <c r="BV768" s="209"/>
      <c r="BW768" s="209"/>
      <c r="BX768" s="209"/>
      <c r="BY768" s="209"/>
      <c r="BZ768" s="209"/>
      <c r="CA768" s="209"/>
    </row>
    <row r="769" spans="23:79" x14ac:dyDescent="0.2"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  <c r="AT769" s="209"/>
      <c r="AU769" s="209"/>
      <c r="AV769" s="209"/>
      <c r="AW769" s="209"/>
      <c r="AX769" s="209"/>
      <c r="AY769" s="209"/>
      <c r="AZ769" s="209"/>
      <c r="BA769" s="209"/>
      <c r="BB769" s="209"/>
      <c r="BC769" s="209"/>
      <c r="BD769" s="209"/>
      <c r="BE769" s="209"/>
      <c r="BF769" s="209"/>
      <c r="BG769" s="209"/>
      <c r="BH769" s="209"/>
      <c r="BI769" s="209"/>
      <c r="BJ769" s="209"/>
      <c r="BK769" s="209"/>
      <c r="BL769" s="209"/>
      <c r="BM769" s="209"/>
      <c r="BN769" s="209"/>
      <c r="BO769" s="209"/>
      <c r="BP769" s="209"/>
      <c r="BQ769" s="209"/>
      <c r="BR769" s="209"/>
      <c r="BS769" s="209"/>
      <c r="BT769" s="209"/>
      <c r="BU769" s="209"/>
      <c r="BV769" s="209"/>
      <c r="BW769" s="209"/>
      <c r="BX769" s="209"/>
      <c r="BY769" s="209"/>
      <c r="BZ769" s="209"/>
      <c r="CA769" s="209"/>
    </row>
    <row r="770" spans="23:79" x14ac:dyDescent="0.2"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  <c r="AT770" s="209"/>
      <c r="AU770" s="209"/>
      <c r="AV770" s="209"/>
      <c r="AW770" s="209"/>
      <c r="AX770" s="209"/>
      <c r="AY770" s="209"/>
      <c r="AZ770" s="209"/>
      <c r="BA770" s="209"/>
      <c r="BB770" s="209"/>
      <c r="BC770" s="209"/>
      <c r="BD770" s="209"/>
      <c r="BE770" s="209"/>
      <c r="BF770" s="209"/>
      <c r="BG770" s="209"/>
      <c r="BH770" s="209"/>
      <c r="BI770" s="209"/>
      <c r="BJ770" s="209"/>
      <c r="BK770" s="209"/>
      <c r="BL770" s="209"/>
      <c r="BM770" s="209"/>
      <c r="BN770" s="209"/>
      <c r="BO770" s="209"/>
      <c r="BP770" s="209"/>
      <c r="BQ770" s="209"/>
      <c r="BR770" s="209"/>
      <c r="BS770" s="209"/>
      <c r="BT770" s="209"/>
      <c r="BU770" s="209"/>
      <c r="BV770" s="209"/>
      <c r="BW770" s="209"/>
      <c r="BX770" s="209"/>
      <c r="BY770" s="209"/>
      <c r="BZ770" s="209"/>
      <c r="CA770" s="209"/>
    </row>
    <row r="771" spans="23:79" x14ac:dyDescent="0.2"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  <c r="AT771" s="209"/>
      <c r="AU771" s="209"/>
      <c r="AV771" s="209"/>
      <c r="AW771" s="209"/>
      <c r="AX771" s="209"/>
      <c r="AY771" s="209"/>
      <c r="AZ771" s="209"/>
      <c r="BA771" s="209"/>
      <c r="BB771" s="209"/>
      <c r="BC771" s="209"/>
      <c r="BD771" s="209"/>
      <c r="BE771" s="209"/>
      <c r="BF771" s="209"/>
      <c r="BG771" s="209"/>
      <c r="BH771" s="209"/>
      <c r="BI771" s="209"/>
      <c r="BJ771" s="209"/>
      <c r="BK771" s="209"/>
      <c r="BL771" s="209"/>
      <c r="BM771" s="209"/>
      <c r="BN771" s="209"/>
      <c r="BO771" s="209"/>
      <c r="BP771" s="209"/>
      <c r="BQ771" s="209"/>
      <c r="BR771" s="209"/>
      <c r="BS771" s="209"/>
      <c r="BT771" s="209"/>
      <c r="BU771" s="209"/>
      <c r="BV771" s="209"/>
      <c r="BW771" s="209"/>
      <c r="BX771" s="209"/>
      <c r="BY771" s="209"/>
      <c r="BZ771" s="209"/>
      <c r="CA771" s="209"/>
    </row>
    <row r="772" spans="23:79" x14ac:dyDescent="0.2"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  <c r="AT772" s="209"/>
      <c r="AU772" s="209"/>
      <c r="AV772" s="209"/>
      <c r="AW772" s="209"/>
      <c r="AX772" s="209"/>
      <c r="AY772" s="209"/>
      <c r="AZ772" s="209"/>
      <c r="BA772" s="209"/>
      <c r="BB772" s="209"/>
      <c r="BC772" s="209"/>
      <c r="BD772" s="209"/>
      <c r="BE772" s="209"/>
      <c r="BF772" s="209"/>
      <c r="BG772" s="209"/>
      <c r="BH772" s="209"/>
      <c r="BI772" s="209"/>
      <c r="BJ772" s="209"/>
      <c r="BK772" s="209"/>
      <c r="BL772" s="209"/>
      <c r="BM772" s="209"/>
      <c r="BN772" s="209"/>
      <c r="BO772" s="209"/>
      <c r="BP772" s="209"/>
      <c r="BQ772" s="209"/>
      <c r="BR772" s="209"/>
      <c r="BS772" s="209"/>
      <c r="BT772" s="209"/>
      <c r="BU772" s="209"/>
      <c r="BV772" s="209"/>
      <c r="BW772" s="209"/>
      <c r="BX772" s="209"/>
      <c r="BY772" s="209"/>
      <c r="BZ772" s="209"/>
      <c r="CA772" s="209"/>
    </row>
    <row r="773" spans="23:79" x14ac:dyDescent="0.2"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  <c r="AT773" s="209"/>
      <c r="AU773" s="209"/>
      <c r="AV773" s="209"/>
      <c r="AW773" s="209"/>
      <c r="AX773" s="209"/>
      <c r="AY773" s="209"/>
      <c r="AZ773" s="209"/>
      <c r="BA773" s="209"/>
      <c r="BB773" s="209"/>
      <c r="BC773" s="209"/>
      <c r="BD773" s="209"/>
      <c r="BE773" s="209"/>
      <c r="BF773" s="209"/>
      <c r="BG773" s="209"/>
      <c r="BH773" s="209"/>
      <c r="BI773" s="209"/>
      <c r="BJ773" s="209"/>
      <c r="BK773" s="209"/>
      <c r="BL773" s="209"/>
      <c r="BM773" s="209"/>
      <c r="BN773" s="209"/>
      <c r="BO773" s="209"/>
      <c r="BP773" s="209"/>
      <c r="BQ773" s="209"/>
      <c r="BR773" s="209"/>
      <c r="BS773" s="209"/>
      <c r="BT773" s="209"/>
      <c r="BU773" s="209"/>
      <c r="BV773" s="209"/>
      <c r="BW773" s="209"/>
      <c r="BX773" s="209"/>
      <c r="BY773" s="209"/>
      <c r="BZ773" s="209"/>
      <c r="CA773" s="209"/>
    </row>
    <row r="774" spans="23:79" x14ac:dyDescent="0.2"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  <c r="AT774" s="209"/>
      <c r="AU774" s="209"/>
      <c r="AV774" s="209"/>
      <c r="AW774" s="209"/>
      <c r="AX774" s="209"/>
      <c r="AY774" s="209"/>
      <c r="AZ774" s="209"/>
      <c r="BA774" s="209"/>
      <c r="BB774" s="209"/>
      <c r="BC774" s="209"/>
      <c r="BD774" s="209"/>
      <c r="BE774" s="209"/>
      <c r="BF774" s="209"/>
      <c r="BG774" s="209"/>
      <c r="BH774" s="209"/>
      <c r="BI774" s="209"/>
      <c r="BJ774" s="209"/>
      <c r="BK774" s="209"/>
      <c r="BL774" s="209"/>
      <c r="BM774" s="209"/>
      <c r="BN774" s="209"/>
      <c r="BO774" s="209"/>
      <c r="BP774" s="209"/>
      <c r="BQ774" s="209"/>
      <c r="BR774" s="209"/>
      <c r="BS774" s="209"/>
      <c r="BT774" s="209"/>
      <c r="BU774" s="209"/>
      <c r="BV774" s="209"/>
      <c r="BW774" s="209"/>
      <c r="BX774" s="209"/>
      <c r="BY774" s="209"/>
      <c r="BZ774" s="209"/>
      <c r="CA774" s="209"/>
    </row>
    <row r="775" spans="23:79" x14ac:dyDescent="0.2"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  <c r="AT775" s="209"/>
      <c r="AU775" s="209"/>
      <c r="AV775" s="209"/>
      <c r="AW775" s="209"/>
      <c r="AX775" s="209"/>
      <c r="AY775" s="209"/>
      <c r="AZ775" s="209"/>
      <c r="BA775" s="209"/>
      <c r="BB775" s="209"/>
      <c r="BC775" s="209"/>
      <c r="BD775" s="209"/>
      <c r="BE775" s="209"/>
      <c r="BF775" s="209"/>
      <c r="BG775" s="209"/>
      <c r="BH775" s="209"/>
      <c r="BI775" s="209"/>
      <c r="BJ775" s="209"/>
      <c r="BK775" s="209"/>
      <c r="BL775" s="209"/>
      <c r="BM775" s="209"/>
      <c r="BN775" s="209"/>
      <c r="BO775" s="209"/>
      <c r="BP775" s="209"/>
      <c r="BQ775" s="209"/>
      <c r="BR775" s="209"/>
      <c r="BS775" s="209"/>
      <c r="BT775" s="209"/>
      <c r="BU775" s="209"/>
      <c r="BV775" s="209"/>
      <c r="BW775" s="209"/>
      <c r="BX775" s="209"/>
      <c r="BY775" s="209"/>
      <c r="BZ775" s="209"/>
      <c r="CA775" s="209"/>
    </row>
    <row r="776" spans="23:79" x14ac:dyDescent="0.2"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  <c r="AT776" s="209"/>
      <c r="AU776" s="209"/>
      <c r="AV776" s="209"/>
      <c r="AW776" s="209"/>
      <c r="AX776" s="209"/>
      <c r="AY776" s="209"/>
      <c r="AZ776" s="209"/>
      <c r="BA776" s="209"/>
      <c r="BB776" s="209"/>
      <c r="BC776" s="209"/>
      <c r="BD776" s="209"/>
      <c r="BE776" s="209"/>
      <c r="BF776" s="209"/>
      <c r="BG776" s="209"/>
      <c r="BH776" s="209"/>
      <c r="BI776" s="209"/>
      <c r="BJ776" s="209"/>
      <c r="BK776" s="209"/>
      <c r="BL776" s="209"/>
      <c r="BM776" s="209"/>
      <c r="BN776" s="209"/>
      <c r="BO776" s="209"/>
      <c r="BP776" s="209"/>
      <c r="BQ776" s="209"/>
      <c r="BR776" s="209"/>
      <c r="BS776" s="209"/>
      <c r="BT776" s="209"/>
      <c r="BU776" s="209"/>
      <c r="BV776" s="209"/>
      <c r="BW776" s="209"/>
      <c r="BX776" s="209"/>
      <c r="BY776" s="209"/>
      <c r="BZ776" s="209"/>
      <c r="CA776" s="209"/>
    </row>
    <row r="777" spans="23:79" x14ac:dyDescent="0.2"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  <c r="AT777" s="209"/>
      <c r="AU777" s="209"/>
      <c r="AV777" s="209"/>
      <c r="AW777" s="209"/>
      <c r="AX777" s="209"/>
      <c r="AY777" s="209"/>
      <c r="AZ777" s="209"/>
      <c r="BA777" s="209"/>
      <c r="BB777" s="209"/>
      <c r="BC777" s="209"/>
      <c r="BD777" s="209"/>
      <c r="BE777" s="209"/>
      <c r="BF777" s="209"/>
      <c r="BG777" s="209"/>
      <c r="BH777" s="209"/>
      <c r="BI777" s="209"/>
      <c r="BJ777" s="209"/>
      <c r="BK777" s="209"/>
      <c r="BL777" s="209"/>
      <c r="BM777" s="209"/>
      <c r="BN777" s="209"/>
      <c r="BO777" s="209"/>
      <c r="BP777" s="209"/>
      <c r="BQ777" s="209"/>
      <c r="BR777" s="209"/>
      <c r="BS777" s="209"/>
      <c r="BT777" s="209"/>
      <c r="BU777" s="209"/>
      <c r="BV777" s="209"/>
      <c r="BW777" s="209"/>
      <c r="BX777" s="209"/>
      <c r="BY777" s="209"/>
      <c r="BZ777" s="209"/>
      <c r="CA777" s="209"/>
    </row>
    <row r="778" spans="23:79" x14ac:dyDescent="0.2"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  <c r="AT778" s="209"/>
      <c r="AU778" s="209"/>
      <c r="AV778" s="209"/>
      <c r="AW778" s="209"/>
      <c r="AX778" s="209"/>
      <c r="AY778" s="209"/>
      <c r="AZ778" s="209"/>
      <c r="BA778" s="209"/>
      <c r="BB778" s="209"/>
      <c r="BC778" s="209"/>
      <c r="BD778" s="209"/>
      <c r="BE778" s="209"/>
      <c r="BF778" s="209"/>
      <c r="BG778" s="209"/>
      <c r="BH778" s="209"/>
      <c r="BI778" s="209"/>
      <c r="BJ778" s="209"/>
      <c r="BK778" s="209"/>
      <c r="BL778" s="209"/>
      <c r="BM778" s="209"/>
      <c r="BN778" s="209"/>
      <c r="BO778" s="209"/>
      <c r="BP778" s="209"/>
      <c r="BQ778" s="209"/>
      <c r="BR778" s="209"/>
      <c r="BS778" s="209"/>
      <c r="BT778" s="209"/>
      <c r="BU778" s="209"/>
      <c r="BV778" s="209"/>
      <c r="BW778" s="209"/>
      <c r="BX778" s="209"/>
      <c r="BY778" s="209"/>
      <c r="BZ778" s="209"/>
      <c r="CA778" s="209"/>
    </row>
    <row r="779" spans="23:79" x14ac:dyDescent="0.2"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  <c r="AT779" s="209"/>
      <c r="AU779" s="209"/>
      <c r="AV779" s="209"/>
      <c r="AW779" s="209"/>
      <c r="AX779" s="209"/>
      <c r="AY779" s="209"/>
      <c r="AZ779" s="209"/>
      <c r="BA779" s="209"/>
      <c r="BB779" s="209"/>
      <c r="BC779" s="209"/>
      <c r="BD779" s="209"/>
      <c r="BE779" s="209"/>
      <c r="BF779" s="209"/>
      <c r="BG779" s="209"/>
      <c r="BH779" s="209"/>
      <c r="BI779" s="209"/>
      <c r="BJ779" s="209"/>
      <c r="BK779" s="209"/>
      <c r="BL779" s="209"/>
      <c r="BM779" s="209"/>
      <c r="BN779" s="209"/>
      <c r="BO779" s="209"/>
      <c r="BP779" s="209"/>
      <c r="BQ779" s="209"/>
      <c r="BR779" s="209"/>
      <c r="BS779" s="209"/>
      <c r="BT779" s="209"/>
      <c r="BU779" s="209"/>
      <c r="BV779" s="209"/>
      <c r="BW779" s="209"/>
      <c r="BX779" s="209"/>
      <c r="BY779" s="209"/>
      <c r="BZ779" s="209"/>
      <c r="CA779" s="209"/>
    </row>
    <row r="780" spans="23:79" x14ac:dyDescent="0.2"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  <c r="AT780" s="209"/>
      <c r="AU780" s="209"/>
      <c r="AV780" s="209"/>
      <c r="AW780" s="209"/>
      <c r="AX780" s="209"/>
      <c r="AY780" s="209"/>
      <c r="AZ780" s="209"/>
      <c r="BA780" s="209"/>
      <c r="BB780" s="209"/>
      <c r="BC780" s="209"/>
      <c r="BD780" s="209"/>
      <c r="BE780" s="209"/>
      <c r="BF780" s="209"/>
      <c r="BG780" s="209"/>
      <c r="BH780" s="209"/>
      <c r="BI780" s="209"/>
      <c r="BJ780" s="209"/>
      <c r="BK780" s="209"/>
      <c r="BL780" s="209"/>
      <c r="BM780" s="209"/>
      <c r="BN780" s="209"/>
      <c r="BO780" s="209"/>
      <c r="BP780" s="209"/>
      <c r="BQ780" s="209"/>
      <c r="BR780" s="209"/>
      <c r="BS780" s="209"/>
      <c r="BT780" s="209"/>
      <c r="BU780" s="209"/>
      <c r="BV780" s="209"/>
      <c r="BW780" s="209"/>
      <c r="BX780" s="209"/>
      <c r="BY780" s="209"/>
      <c r="BZ780" s="209"/>
      <c r="CA780" s="209"/>
    </row>
    <row r="781" spans="23:79" x14ac:dyDescent="0.2"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  <c r="AT781" s="209"/>
      <c r="AU781" s="209"/>
      <c r="AV781" s="209"/>
      <c r="AW781" s="209"/>
      <c r="AX781" s="209"/>
      <c r="AY781" s="209"/>
      <c r="AZ781" s="209"/>
      <c r="BA781" s="209"/>
      <c r="BB781" s="209"/>
      <c r="BC781" s="209"/>
      <c r="BD781" s="209"/>
      <c r="BE781" s="209"/>
      <c r="BF781" s="209"/>
      <c r="BG781" s="209"/>
      <c r="BH781" s="209"/>
      <c r="BI781" s="209"/>
      <c r="BJ781" s="209"/>
      <c r="BK781" s="209"/>
      <c r="BL781" s="209"/>
      <c r="BM781" s="209"/>
      <c r="BN781" s="209"/>
      <c r="BO781" s="209"/>
      <c r="BP781" s="209"/>
      <c r="BQ781" s="209"/>
      <c r="BR781" s="209"/>
      <c r="BS781" s="209"/>
      <c r="BT781" s="209"/>
      <c r="BU781" s="209"/>
      <c r="BV781" s="209"/>
      <c r="BW781" s="209"/>
      <c r="BX781" s="209"/>
      <c r="BY781" s="209"/>
      <c r="BZ781" s="209"/>
      <c r="CA781" s="209"/>
    </row>
    <row r="782" spans="23:79" x14ac:dyDescent="0.2"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  <c r="AT782" s="209"/>
      <c r="AU782" s="209"/>
      <c r="AV782" s="209"/>
      <c r="AW782" s="209"/>
      <c r="AX782" s="209"/>
      <c r="AY782" s="209"/>
      <c r="AZ782" s="209"/>
      <c r="BA782" s="209"/>
      <c r="BB782" s="209"/>
      <c r="BC782" s="209"/>
      <c r="BD782" s="209"/>
      <c r="BE782" s="209"/>
      <c r="BF782" s="209"/>
      <c r="BG782" s="209"/>
      <c r="BH782" s="209"/>
      <c r="BI782" s="209"/>
      <c r="BJ782" s="209"/>
      <c r="BK782" s="209"/>
      <c r="BL782" s="209"/>
      <c r="BM782" s="209"/>
      <c r="BN782" s="209"/>
      <c r="BO782" s="209"/>
      <c r="BP782" s="209"/>
      <c r="BQ782" s="209"/>
      <c r="BR782" s="209"/>
      <c r="BS782" s="209"/>
      <c r="BT782" s="209"/>
      <c r="BU782" s="209"/>
      <c r="BV782" s="209"/>
      <c r="BW782" s="209"/>
      <c r="BX782" s="209"/>
      <c r="BY782" s="209"/>
      <c r="BZ782" s="209"/>
      <c r="CA782" s="209"/>
    </row>
    <row r="783" spans="23:79" x14ac:dyDescent="0.2"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  <c r="AT783" s="209"/>
      <c r="AU783" s="209"/>
      <c r="AV783" s="209"/>
      <c r="AW783" s="209"/>
      <c r="AX783" s="209"/>
      <c r="AY783" s="209"/>
      <c r="AZ783" s="209"/>
      <c r="BA783" s="209"/>
      <c r="BB783" s="209"/>
      <c r="BC783" s="209"/>
      <c r="BD783" s="209"/>
      <c r="BE783" s="209"/>
      <c r="BF783" s="209"/>
      <c r="BG783" s="209"/>
      <c r="BH783" s="209"/>
      <c r="BI783" s="209"/>
      <c r="BJ783" s="209"/>
      <c r="BK783" s="209"/>
      <c r="BL783" s="209"/>
      <c r="BM783" s="209"/>
      <c r="BN783" s="209"/>
      <c r="BO783" s="209"/>
      <c r="BP783" s="209"/>
      <c r="BQ783" s="209"/>
      <c r="BR783" s="209"/>
      <c r="BS783" s="209"/>
      <c r="BT783" s="209"/>
      <c r="BU783" s="209"/>
      <c r="BV783" s="209"/>
      <c r="BW783" s="209"/>
      <c r="BX783" s="209"/>
      <c r="BY783" s="209"/>
      <c r="BZ783" s="209"/>
      <c r="CA783" s="209"/>
    </row>
    <row r="784" spans="23:79" x14ac:dyDescent="0.2"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  <c r="AT784" s="209"/>
      <c r="AU784" s="209"/>
      <c r="AV784" s="209"/>
      <c r="AW784" s="209"/>
      <c r="AX784" s="209"/>
      <c r="AY784" s="209"/>
      <c r="AZ784" s="209"/>
      <c r="BA784" s="209"/>
      <c r="BB784" s="209"/>
      <c r="BC784" s="209"/>
      <c r="BD784" s="209"/>
      <c r="BE784" s="209"/>
      <c r="BF784" s="209"/>
      <c r="BG784" s="209"/>
      <c r="BH784" s="209"/>
      <c r="BI784" s="209"/>
      <c r="BJ784" s="209"/>
      <c r="BK784" s="209"/>
      <c r="BL784" s="209"/>
      <c r="BM784" s="209"/>
      <c r="BN784" s="209"/>
      <c r="BO784" s="209"/>
      <c r="BP784" s="209"/>
      <c r="BQ784" s="209"/>
      <c r="BR784" s="209"/>
      <c r="BS784" s="209"/>
      <c r="BT784" s="209"/>
      <c r="BU784" s="209"/>
      <c r="BV784" s="209"/>
      <c r="BW784" s="209"/>
      <c r="BX784" s="209"/>
      <c r="BY784" s="209"/>
      <c r="BZ784" s="209"/>
      <c r="CA784" s="209"/>
    </row>
    <row r="785" spans="23:79" x14ac:dyDescent="0.2"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  <c r="AT785" s="209"/>
      <c r="AU785" s="209"/>
      <c r="AV785" s="209"/>
      <c r="AW785" s="209"/>
      <c r="AX785" s="209"/>
      <c r="AY785" s="209"/>
      <c r="AZ785" s="209"/>
      <c r="BA785" s="209"/>
      <c r="BB785" s="209"/>
      <c r="BC785" s="209"/>
      <c r="BD785" s="209"/>
      <c r="BE785" s="209"/>
      <c r="BF785" s="209"/>
      <c r="BG785" s="209"/>
      <c r="BH785" s="209"/>
      <c r="BI785" s="209"/>
      <c r="BJ785" s="209"/>
      <c r="BK785" s="209"/>
      <c r="BL785" s="209"/>
      <c r="BM785" s="209"/>
      <c r="BN785" s="209"/>
      <c r="BO785" s="209"/>
      <c r="BP785" s="209"/>
      <c r="BQ785" s="209"/>
      <c r="BR785" s="209"/>
      <c r="BS785" s="209"/>
      <c r="BT785" s="209"/>
      <c r="BU785" s="209"/>
      <c r="BV785" s="209"/>
      <c r="BW785" s="209"/>
      <c r="BX785" s="209"/>
      <c r="BY785" s="209"/>
      <c r="BZ785" s="209"/>
      <c r="CA785" s="209"/>
    </row>
    <row r="786" spans="23:79" x14ac:dyDescent="0.2"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  <c r="AT786" s="209"/>
      <c r="AU786" s="209"/>
      <c r="AV786" s="209"/>
      <c r="AW786" s="209"/>
      <c r="AX786" s="209"/>
      <c r="AY786" s="209"/>
      <c r="AZ786" s="209"/>
      <c r="BA786" s="209"/>
      <c r="BB786" s="209"/>
      <c r="BC786" s="209"/>
      <c r="BD786" s="209"/>
      <c r="BE786" s="209"/>
      <c r="BF786" s="209"/>
      <c r="BG786" s="209"/>
      <c r="BH786" s="209"/>
      <c r="BI786" s="209"/>
      <c r="BJ786" s="209"/>
      <c r="BK786" s="209"/>
      <c r="BL786" s="209"/>
      <c r="BM786" s="209"/>
      <c r="BN786" s="209"/>
      <c r="BO786" s="209"/>
      <c r="BP786" s="209"/>
      <c r="BQ786" s="209"/>
      <c r="BR786" s="209"/>
      <c r="BS786" s="209"/>
      <c r="BT786" s="209"/>
      <c r="BU786" s="209"/>
      <c r="BV786" s="209"/>
      <c r="BW786" s="209"/>
      <c r="BX786" s="209"/>
      <c r="BY786" s="209"/>
      <c r="BZ786" s="209"/>
      <c r="CA786" s="209"/>
    </row>
    <row r="787" spans="23:79" x14ac:dyDescent="0.2"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  <c r="AT787" s="209"/>
      <c r="AU787" s="209"/>
      <c r="AV787" s="209"/>
      <c r="AW787" s="209"/>
      <c r="AX787" s="209"/>
      <c r="AY787" s="209"/>
      <c r="AZ787" s="209"/>
      <c r="BA787" s="209"/>
      <c r="BB787" s="209"/>
      <c r="BC787" s="209"/>
      <c r="BD787" s="209"/>
      <c r="BE787" s="209"/>
      <c r="BF787" s="209"/>
      <c r="BG787" s="209"/>
      <c r="BH787" s="209"/>
      <c r="BI787" s="209"/>
      <c r="BJ787" s="209"/>
      <c r="BK787" s="209"/>
      <c r="BL787" s="209"/>
      <c r="BM787" s="209"/>
      <c r="BN787" s="209"/>
      <c r="BO787" s="209"/>
      <c r="BP787" s="209"/>
      <c r="BQ787" s="209"/>
      <c r="BR787" s="209"/>
      <c r="BS787" s="209"/>
      <c r="BT787" s="209"/>
      <c r="BU787" s="209"/>
      <c r="BV787" s="209"/>
      <c r="BW787" s="209"/>
      <c r="BX787" s="209"/>
      <c r="BY787" s="209"/>
      <c r="BZ787" s="209"/>
      <c r="CA787" s="209"/>
    </row>
    <row r="788" spans="23:79" x14ac:dyDescent="0.2"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  <c r="AT788" s="209"/>
      <c r="AU788" s="209"/>
      <c r="AV788" s="209"/>
      <c r="AW788" s="209"/>
      <c r="AX788" s="209"/>
      <c r="AY788" s="209"/>
      <c r="AZ788" s="209"/>
      <c r="BA788" s="209"/>
      <c r="BB788" s="209"/>
      <c r="BC788" s="209"/>
      <c r="BD788" s="209"/>
      <c r="BE788" s="209"/>
      <c r="BF788" s="209"/>
      <c r="BG788" s="209"/>
      <c r="BH788" s="209"/>
      <c r="BI788" s="209"/>
      <c r="BJ788" s="209"/>
      <c r="BK788" s="209"/>
      <c r="BL788" s="209"/>
      <c r="BM788" s="209"/>
      <c r="BN788" s="209"/>
      <c r="BO788" s="209"/>
      <c r="BP788" s="209"/>
      <c r="BQ788" s="209"/>
      <c r="BR788" s="209"/>
      <c r="BS788" s="209"/>
      <c r="BT788" s="209"/>
      <c r="BU788" s="209"/>
      <c r="BV788" s="209"/>
      <c r="BW788" s="209"/>
      <c r="BX788" s="209"/>
      <c r="BY788" s="209"/>
      <c r="BZ788" s="209"/>
      <c r="CA788" s="209"/>
    </row>
    <row r="789" spans="23:79" x14ac:dyDescent="0.2"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  <c r="AT789" s="209"/>
      <c r="AU789" s="209"/>
      <c r="AV789" s="209"/>
      <c r="AW789" s="209"/>
      <c r="AX789" s="209"/>
      <c r="AY789" s="209"/>
      <c r="AZ789" s="209"/>
      <c r="BA789" s="209"/>
      <c r="BB789" s="209"/>
      <c r="BC789" s="209"/>
      <c r="BD789" s="209"/>
      <c r="BE789" s="209"/>
      <c r="BF789" s="209"/>
      <c r="BG789" s="209"/>
      <c r="BH789" s="209"/>
      <c r="BI789" s="209"/>
      <c r="BJ789" s="209"/>
      <c r="BK789" s="209"/>
      <c r="BL789" s="209"/>
      <c r="BM789" s="209"/>
      <c r="BN789" s="209"/>
      <c r="BO789" s="209"/>
      <c r="BP789" s="209"/>
      <c r="BQ789" s="209"/>
      <c r="BR789" s="209"/>
      <c r="BS789" s="209"/>
      <c r="BT789" s="209"/>
      <c r="BU789" s="209"/>
      <c r="BV789" s="209"/>
      <c r="BW789" s="209"/>
      <c r="BX789" s="209"/>
      <c r="BY789" s="209"/>
      <c r="BZ789" s="209"/>
      <c r="CA789" s="209"/>
    </row>
    <row r="790" spans="23:79" x14ac:dyDescent="0.2"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  <c r="AT790" s="209"/>
      <c r="AU790" s="209"/>
      <c r="AV790" s="209"/>
      <c r="AW790" s="209"/>
      <c r="AX790" s="209"/>
      <c r="AY790" s="209"/>
      <c r="AZ790" s="209"/>
      <c r="BA790" s="209"/>
      <c r="BB790" s="209"/>
      <c r="BC790" s="209"/>
      <c r="BD790" s="209"/>
      <c r="BE790" s="209"/>
      <c r="BF790" s="209"/>
      <c r="BG790" s="209"/>
      <c r="BH790" s="209"/>
      <c r="BI790" s="209"/>
      <c r="BJ790" s="209"/>
      <c r="BK790" s="209"/>
      <c r="BL790" s="209"/>
      <c r="BM790" s="209"/>
      <c r="BN790" s="209"/>
      <c r="BO790" s="209"/>
      <c r="BP790" s="209"/>
      <c r="BQ790" s="209"/>
      <c r="BR790" s="209"/>
      <c r="BS790" s="209"/>
      <c r="BT790" s="209"/>
      <c r="BU790" s="209"/>
      <c r="BV790" s="209"/>
      <c r="BW790" s="209"/>
      <c r="BX790" s="209"/>
      <c r="BY790" s="209"/>
      <c r="BZ790" s="209"/>
      <c r="CA790" s="209"/>
    </row>
    <row r="791" spans="23:79" x14ac:dyDescent="0.2"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  <c r="AT791" s="209"/>
      <c r="AU791" s="209"/>
      <c r="AV791" s="209"/>
      <c r="AW791" s="209"/>
      <c r="AX791" s="209"/>
      <c r="AY791" s="209"/>
      <c r="AZ791" s="209"/>
      <c r="BA791" s="209"/>
      <c r="BB791" s="209"/>
      <c r="BC791" s="209"/>
      <c r="BD791" s="209"/>
      <c r="BE791" s="209"/>
      <c r="BF791" s="209"/>
      <c r="BG791" s="209"/>
      <c r="BH791" s="209"/>
      <c r="BI791" s="209"/>
      <c r="BJ791" s="209"/>
      <c r="BK791" s="209"/>
      <c r="BL791" s="209"/>
      <c r="BM791" s="209"/>
      <c r="BN791" s="209"/>
      <c r="BO791" s="209"/>
      <c r="BP791" s="209"/>
      <c r="BQ791" s="209"/>
      <c r="BR791" s="209"/>
      <c r="BS791" s="209"/>
      <c r="BT791" s="209"/>
      <c r="BU791" s="209"/>
      <c r="BV791" s="209"/>
      <c r="BW791" s="209"/>
      <c r="BX791" s="209"/>
      <c r="BY791" s="209"/>
      <c r="BZ791" s="209"/>
      <c r="CA791" s="209"/>
    </row>
    <row r="792" spans="23:79" x14ac:dyDescent="0.2"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  <c r="AT792" s="209"/>
      <c r="AU792" s="209"/>
      <c r="AV792" s="209"/>
      <c r="AW792" s="209"/>
      <c r="AX792" s="209"/>
      <c r="AY792" s="209"/>
      <c r="AZ792" s="209"/>
      <c r="BA792" s="209"/>
      <c r="BB792" s="209"/>
      <c r="BC792" s="209"/>
      <c r="BD792" s="209"/>
      <c r="BE792" s="209"/>
      <c r="BF792" s="209"/>
      <c r="BG792" s="209"/>
      <c r="BH792" s="209"/>
      <c r="BI792" s="209"/>
      <c r="BJ792" s="209"/>
      <c r="BK792" s="209"/>
      <c r="BL792" s="209"/>
      <c r="BM792" s="209"/>
      <c r="BN792" s="209"/>
      <c r="BO792" s="209"/>
      <c r="BP792" s="209"/>
      <c r="BQ792" s="209"/>
      <c r="BR792" s="209"/>
      <c r="BS792" s="209"/>
      <c r="BT792" s="209"/>
      <c r="BU792" s="209"/>
      <c r="BV792" s="209"/>
      <c r="BW792" s="209"/>
      <c r="BX792" s="209"/>
      <c r="BY792" s="209"/>
      <c r="BZ792" s="209"/>
      <c r="CA792" s="209"/>
    </row>
    <row r="793" spans="23:79" x14ac:dyDescent="0.2"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  <c r="AT793" s="209"/>
      <c r="AU793" s="209"/>
      <c r="AV793" s="209"/>
      <c r="AW793" s="209"/>
      <c r="AX793" s="209"/>
      <c r="AY793" s="209"/>
      <c r="AZ793" s="209"/>
      <c r="BA793" s="209"/>
      <c r="BB793" s="209"/>
      <c r="BC793" s="209"/>
      <c r="BD793" s="209"/>
      <c r="BE793" s="209"/>
      <c r="BF793" s="209"/>
      <c r="BG793" s="209"/>
      <c r="BH793" s="209"/>
      <c r="BI793" s="209"/>
      <c r="BJ793" s="209"/>
      <c r="BK793" s="209"/>
      <c r="BL793" s="209"/>
      <c r="BM793" s="209"/>
      <c r="BN793" s="209"/>
      <c r="BO793" s="209"/>
      <c r="BP793" s="209"/>
      <c r="BQ793" s="209"/>
      <c r="BR793" s="209"/>
      <c r="BS793" s="209"/>
      <c r="BT793" s="209"/>
      <c r="BU793" s="209"/>
      <c r="BV793" s="209"/>
      <c r="BW793" s="209"/>
      <c r="BX793" s="209"/>
      <c r="BY793" s="209"/>
      <c r="BZ793" s="209"/>
      <c r="CA793" s="209"/>
    </row>
    <row r="794" spans="23:79" x14ac:dyDescent="0.2"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  <c r="AT794" s="209"/>
      <c r="AU794" s="209"/>
      <c r="AV794" s="209"/>
      <c r="AW794" s="209"/>
      <c r="AX794" s="209"/>
      <c r="AY794" s="209"/>
      <c r="AZ794" s="209"/>
      <c r="BA794" s="209"/>
      <c r="BB794" s="209"/>
      <c r="BC794" s="209"/>
      <c r="BD794" s="209"/>
      <c r="BE794" s="209"/>
      <c r="BF794" s="209"/>
      <c r="BG794" s="209"/>
      <c r="BH794" s="209"/>
      <c r="BI794" s="209"/>
      <c r="BJ794" s="209"/>
      <c r="BK794" s="209"/>
      <c r="BL794" s="209"/>
      <c r="BM794" s="209"/>
      <c r="BN794" s="209"/>
      <c r="BO794" s="209"/>
      <c r="BP794" s="209"/>
      <c r="BQ794" s="209"/>
      <c r="BR794" s="209"/>
      <c r="BS794" s="209"/>
      <c r="BT794" s="209"/>
      <c r="BU794" s="209"/>
      <c r="BV794" s="209"/>
      <c r="BW794" s="209"/>
      <c r="BX794" s="209"/>
      <c r="BY794" s="209"/>
      <c r="BZ794" s="209"/>
      <c r="CA794" s="209"/>
    </row>
    <row r="795" spans="23:79" x14ac:dyDescent="0.2"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  <c r="AT795" s="209"/>
      <c r="AU795" s="209"/>
      <c r="AV795" s="209"/>
      <c r="AW795" s="209"/>
      <c r="AX795" s="209"/>
      <c r="AY795" s="209"/>
      <c r="AZ795" s="209"/>
      <c r="BA795" s="209"/>
      <c r="BB795" s="209"/>
      <c r="BC795" s="209"/>
      <c r="BD795" s="209"/>
      <c r="BE795" s="209"/>
      <c r="BF795" s="209"/>
      <c r="BG795" s="209"/>
      <c r="BH795" s="209"/>
      <c r="BI795" s="209"/>
      <c r="BJ795" s="209"/>
      <c r="BK795" s="209"/>
      <c r="BL795" s="209"/>
      <c r="BM795" s="209"/>
      <c r="BN795" s="209"/>
      <c r="BO795" s="209"/>
      <c r="BP795" s="209"/>
      <c r="BQ795" s="209"/>
      <c r="BR795" s="209"/>
      <c r="BS795" s="209"/>
      <c r="BT795" s="209"/>
      <c r="BU795" s="209"/>
      <c r="BV795" s="209"/>
      <c r="BW795" s="209"/>
      <c r="BX795" s="209"/>
      <c r="BY795" s="209"/>
      <c r="BZ795" s="209"/>
      <c r="CA795" s="209"/>
    </row>
    <row r="796" spans="23:79" x14ac:dyDescent="0.2"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  <c r="AT796" s="209"/>
      <c r="AU796" s="209"/>
      <c r="AV796" s="209"/>
      <c r="AW796" s="209"/>
      <c r="AX796" s="209"/>
      <c r="AY796" s="209"/>
      <c r="AZ796" s="209"/>
      <c r="BA796" s="209"/>
      <c r="BB796" s="209"/>
      <c r="BC796" s="209"/>
      <c r="BD796" s="209"/>
      <c r="BE796" s="209"/>
      <c r="BF796" s="209"/>
      <c r="BG796" s="209"/>
      <c r="BH796" s="209"/>
      <c r="BI796" s="209"/>
      <c r="BJ796" s="209"/>
      <c r="BK796" s="209"/>
      <c r="BL796" s="209"/>
      <c r="BM796" s="209"/>
      <c r="BN796" s="209"/>
      <c r="BO796" s="209"/>
      <c r="BP796" s="209"/>
      <c r="BQ796" s="209"/>
      <c r="BR796" s="209"/>
      <c r="BS796" s="209"/>
      <c r="BT796" s="209"/>
      <c r="BU796" s="209"/>
      <c r="BV796" s="209"/>
      <c r="BW796" s="209"/>
      <c r="BX796" s="209"/>
      <c r="BY796" s="209"/>
      <c r="BZ796" s="209"/>
      <c r="CA796" s="209"/>
    </row>
    <row r="797" spans="23:79" x14ac:dyDescent="0.2"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  <c r="AT797" s="209"/>
      <c r="AU797" s="209"/>
      <c r="AV797" s="209"/>
      <c r="AW797" s="209"/>
      <c r="AX797" s="209"/>
      <c r="AY797" s="209"/>
      <c r="AZ797" s="209"/>
      <c r="BA797" s="209"/>
      <c r="BB797" s="209"/>
      <c r="BC797" s="209"/>
      <c r="BD797" s="209"/>
      <c r="BE797" s="209"/>
      <c r="BF797" s="209"/>
      <c r="BG797" s="209"/>
      <c r="BH797" s="209"/>
      <c r="BI797" s="209"/>
      <c r="BJ797" s="209"/>
      <c r="BK797" s="209"/>
      <c r="BL797" s="209"/>
      <c r="BM797" s="209"/>
      <c r="BN797" s="209"/>
      <c r="BO797" s="209"/>
      <c r="BP797" s="209"/>
      <c r="BQ797" s="209"/>
      <c r="BR797" s="209"/>
      <c r="BS797" s="209"/>
      <c r="BT797" s="209"/>
      <c r="BU797" s="209"/>
      <c r="BV797" s="209"/>
      <c r="BW797" s="209"/>
      <c r="BX797" s="209"/>
      <c r="BY797" s="209"/>
      <c r="BZ797" s="209"/>
      <c r="CA797" s="209"/>
    </row>
    <row r="798" spans="23:79" x14ac:dyDescent="0.2"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  <c r="AT798" s="209"/>
      <c r="AU798" s="209"/>
      <c r="AV798" s="209"/>
      <c r="AW798" s="209"/>
      <c r="AX798" s="209"/>
      <c r="AY798" s="209"/>
      <c r="AZ798" s="209"/>
      <c r="BA798" s="209"/>
      <c r="BB798" s="209"/>
      <c r="BC798" s="209"/>
      <c r="BD798" s="209"/>
      <c r="BE798" s="209"/>
      <c r="BF798" s="209"/>
      <c r="BG798" s="209"/>
      <c r="BH798" s="209"/>
      <c r="BI798" s="209"/>
      <c r="BJ798" s="209"/>
      <c r="BK798" s="209"/>
      <c r="BL798" s="209"/>
      <c r="BM798" s="209"/>
      <c r="BN798" s="209"/>
      <c r="BO798" s="209"/>
      <c r="BP798" s="209"/>
      <c r="BQ798" s="209"/>
      <c r="BR798" s="209"/>
      <c r="BS798" s="209"/>
      <c r="BT798" s="209"/>
      <c r="BU798" s="209"/>
      <c r="BV798" s="209"/>
      <c r="BW798" s="209"/>
      <c r="BX798" s="209"/>
      <c r="BY798" s="209"/>
      <c r="BZ798" s="209"/>
      <c r="CA798" s="209"/>
    </row>
    <row r="799" spans="23:79" x14ac:dyDescent="0.2"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  <c r="AT799" s="209"/>
      <c r="AU799" s="209"/>
      <c r="AV799" s="209"/>
      <c r="AW799" s="209"/>
      <c r="AX799" s="209"/>
      <c r="AY799" s="209"/>
      <c r="AZ799" s="209"/>
      <c r="BA799" s="209"/>
      <c r="BB799" s="209"/>
      <c r="BC799" s="209"/>
      <c r="BD799" s="209"/>
      <c r="BE799" s="209"/>
      <c r="BF799" s="209"/>
      <c r="BG799" s="209"/>
      <c r="BH799" s="209"/>
      <c r="BI799" s="209"/>
      <c r="BJ799" s="209"/>
      <c r="BK799" s="209"/>
      <c r="BL799" s="209"/>
      <c r="BM799" s="209"/>
      <c r="BN799" s="209"/>
      <c r="BO799" s="209"/>
      <c r="BP799" s="209"/>
      <c r="BQ799" s="209"/>
      <c r="BR799" s="209"/>
      <c r="BS799" s="209"/>
      <c r="BT799" s="209"/>
      <c r="BU799" s="209"/>
      <c r="BV799" s="209"/>
      <c r="BW799" s="209"/>
      <c r="BX799" s="209"/>
      <c r="BY799" s="209"/>
      <c r="BZ799" s="209"/>
      <c r="CA799" s="209"/>
    </row>
    <row r="800" spans="23:79" x14ac:dyDescent="0.2"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  <c r="AT800" s="209"/>
      <c r="AU800" s="209"/>
      <c r="AV800" s="209"/>
      <c r="AW800" s="209"/>
      <c r="AX800" s="209"/>
      <c r="AY800" s="209"/>
      <c r="AZ800" s="209"/>
      <c r="BA800" s="209"/>
      <c r="BB800" s="209"/>
      <c r="BC800" s="209"/>
      <c r="BD800" s="209"/>
      <c r="BE800" s="209"/>
      <c r="BF800" s="209"/>
      <c r="BG800" s="209"/>
      <c r="BH800" s="209"/>
      <c r="BI800" s="209"/>
      <c r="BJ800" s="209"/>
      <c r="BK800" s="209"/>
      <c r="BL800" s="209"/>
      <c r="BM800" s="209"/>
      <c r="BN800" s="209"/>
      <c r="BO800" s="209"/>
      <c r="BP800" s="209"/>
      <c r="BQ800" s="209"/>
      <c r="BR800" s="209"/>
      <c r="BS800" s="209"/>
      <c r="BT800" s="209"/>
      <c r="BU800" s="209"/>
      <c r="BV800" s="209"/>
      <c r="BW800" s="209"/>
      <c r="BX800" s="209"/>
      <c r="BY800" s="209"/>
      <c r="BZ800" s="209"/>
      <c r="CA800" s="209"/>
    </row>
    <row r="801" spans="23:79" x14ac:dyDescent="0.2"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  <c r="AT801" s="209"/>
      <c r="AU801" s="209"/>
      <c r="AV801" s="209"/>
      <c r="AW801" s="209"/>
      <c r="AX801" s="209"/>
      <c r="AY801" s="209"/>
      <c r="AZ801" s="209"/>
      <c r="BA801" s="209"/>
      <c r="BB801" s="209"/>
      <c r="BC801" s="209"/>
      <c r="BD801" s="209"/>
      <c r="BE801" s="209"/>
      <c r="BF801" s="209"/>
      <c r="BG801" s="209"/>
      <c r="BH801" s="209"/>
      <c r="BI801" s="209"/>
      <c r="BJ801" s="209"/>
      <c r="BK801" s="209"/>
      <c r="BL801" s="209"/>
      <c r="BM801" s="209"/>
      <c r="BN801" s="209"/>
      <c r="BO801" s="209"/>
      <c r="BP801" s="209"/>
      <c r="BQ801" s="209"/>
      <c r="BR801" s="209"/>
      <c r="BS801" s="209"/>
      <c r="BT801" s="209"/>
      <c r="BU801" s="209"/>
      <c r="BV801" s="209"/>
      <c r="BW801" s="209"/>
      <c r="BX801" s="209"/>
      <c r="BY801" s="209"/>
      <c r="BZ801" s="209"/>
      <c r="CA801" s="209"/>
    </row>
    <row r="802" spans="23:79" x14ac:dyDescent="0.2"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  <c r="AT802" s="209"/>
      <c r="AU802" s="209"/>
      <c r="AV802" s="209"/>
      <c r="AW802" s="209"/>
      <c r="AX802" s="209"/>
      <c r="AY802" s="209"/>
      <c r="AZ802" s="209"/>
      <c r="BA802" s="209"/>
      <c r="BB802" s="209"/>
      <c r="BC802" s="209"/>
      <c r="BD802" s="209"/>
      <c r="BE802" s="209"/>
      <c r="BF802" s="209"/>
      <c r="BG802" s="209"/>
      <c r="BH802" s="209"/>
      <c r="BI802" s="209"/>
      <c r="BJ802" s="209"/>
      <c r="BK802" s="209"/>
      <c r="BL802" s="209"/>
      <c r="BM802" s="209"/>
      <c r="BN802" s="209"/>
      <c r="BO802" s="209"/>
      <c r="BP802" s="209"/>
      <c r="BQ802" s="209"/>
      <c r="BR802" s="209"/>
      <c r="BS802" s="209"/>
      <c r="BT802" s="209"/>
      <c r="BU802" s="209"/>
      <c r="BV802" s="209"/>
      <c r="BW802" s="209"/>
      <c r="BX802" s="209"/>
      <c r="BY802" s="209"/>
      <c r="BZ802" s="209"/>
      <c r="CA802" s="209"/>
    </row>
    <row r="803" spans="23:79" x14ac:dyDescent="0.2"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  <c r="AT803" s="209"/>
      <c r="AU803" s="209"/>
      <c r="AV803" s="209"/>
      <c r="AW803" s="209"/>
      <c r="AX803" s="209"/>
      <c r="AY803" s="209"/>
      <c r="AZ803" s="209"/>
      <c r="BA803" s="209"/>
      <c r="BB803" s="209"/>
      <c r="BC803" s="209"/>
      <c r="BD803" s="209"/>
      <c r="BE803" s="209"/>
      <c r="BF803" s="209"/>
      <c r="BG803" s="209"/>
      <c r="BH803" s="209"/>
      <c r="BI803" s="209"/>
      <c r="BJ803" s="209"/>
      <c r="BK803" s="209"/>
      <c r="BL803" s="209"/>
      <c r="BM803" s="209"/>
      <c r="BN803" s="209"/>
      <c r="BO803" s="209"/>
      <c r="BP803" s="209"/>
      <c r="BQ803" s="209"/>
      <c r="BR803" s="209"/>
      <c r="BS803" s="209"/>
      <c r="BT803" s="209"/>
      <c r="BU803" s="209"/>
      <c r="BV803" s="209"/>
      <c r="BW803" s="209"/>
      <c r="BX803" s="209"/>
      <c r="BY803" s="209"/>
      <c r="BZ803" s="209"/>
      <c r="CA803" s="209"/>
    </row>
    <row r="804" spans="23:79" x14ac:dyDescent="0.2"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  <c r="AT804" s="209"/>
      <c r="AU804" s="209"/>
      <c r="AV804" s="209"/>
      <c r="AW804" s="209"/>
      <c r="AX804" s="209"/>
      <c r="AY804" s="209"/>
      <c r="AZ804" s="209"/>
      <c r="BA804" s="209"/>
      <c r="BB804" s="209"/>
      <c r="BC804" s="209"/>
      <c r="BD804" s="209"/>
      <c r="BE804" s="209"/>
      <c r="BF804" s="209"/>
      <c r="BG804" s="209"/>
      <c r="BH804" s="209"/>
      <c r="BI804" s="209"/>
      <c r="BJ804" s="209"/>
      <c r="BK804" s="209"/>
      <c r="BL804" s="209"/>
      <c r="BM804" s="209"/>
      <c r="BN804" s="209"/>
      <c r="BO804" s="209"/>
      <c r="BP804" s="209"/>
      <c r="BQ804" s="209"/>
      <c r="BR804" s="209"/>
      <c r="BS804" s="209"/>
      <c r="BT804" s="209"/>
      <c r="BU804" s="209"/>
      <c r="BV804" s="209"/>
      <c r="BW804" s="209"/>
      <c r="BX804" s="209"/>
      <c r="BY804" s="209"/>
      <c r="BZ804" s="209"/>
      <c r="CA804" s="209"/>
    </row>
    <row r="805" spans="23:79" x14ac:dyDescent="0.2"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  <c r="AT805" s="209"/>
      <c r="AU805" s="209"/>
      <c r="AV805" s="209"/>
      <c r="AW805" s="209"/>
      <c r="AX805" s="209"/>
      <c r="AY805" s="209"/>
      <c r="AZ805" s="209"/>
      <c r="BA805" s="209"/>
      <c r="BB805" s="209"/>
      <c r="BC805" s="209"/>
      <c r="BD805" s="209"/>
      <c r="BE805" s="209"/>
      <c r="BF805" s="209"/>
      <c r="BG805" s="209"/>
      <c r="BH805" s="209"/>
      <c r="BI805" s="209"/>
      <c r="BJ805" s="209"/>
      <c r="BK805" s="209"/>
      <c r="BL805" s="209"/>
      <c r="BM805" s="209"/>
      <c r="BN805" s="209"/>
      <c r="BO805" s="209"/>
      <c r="BP805" s="209"/>
      <c r="BQ805" s="209"/>
      <c r="BR805" s="209"/>
      <c r="BS805" s="209"/>
      <c r="BT805" s="209"/>
      <c r="BU805" s="209"/>
      <c r="BV805" s="209"/>
      <c r="BW805" s="209"/>
      <c r="BX805" s="209"/>
      <c r="BY805" s="209"/>
      <c r="BZ805" s="209"/>
      <c r="CA805" s="209"/>
    </row>
    <row r="806" spans="23:79" x14ac:dyDescent="0.2"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U806" s="209"/>
      <c r="AV806" s="209"/>
      <c r="AW806" s="209"/>
      <c r="AX806" s="209"/>
      <c r="AY806" s="209"/>
      <c r="AZ806" s="209"/>
      <c r="BA806" s="209"/>
      <c r="BB806" s="209"/>
      <c r="BC806" s="209"/>
      <c r="BD806" s="209"/>
      <c r="BE806" s="209"/>
      <c r="BF806" s="209"/>
      <c r="BG806" s="209"/>
      <c r="BH806" s="209"/>
      <c r="BI806" s="209"/>
      <c r="BJ806" s="209"/>
      <c r="BK806" s="209"/>
      <c r="BL806" s="209"/>
      <c r="BM806" s="209"/>
      <c r="BN806" s="209"/>
      <c r="BO806" s="209"/>
      <c r="BP806" s="209"/>
      <c r="BQ806" s="209"/>
      <c r="BR806" s="209"/>
      <c r="BS806" s="209"/>
      <c r="BT806" s="209"/>
      <c r="BU806" s="209"/>
      <c r="BV806" s="209"/>
      <c r="BW806" s="209"/>
      <c r="BX806" s="209"/>
      <c r="BY806" s="209"/>
      <c r="BZ806" s="209"/>
      <c r="CA806" s="209"/>
    </row>
    <row r="807" spans="23:79" x14ac:dyDescent="0.2"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  <c r="AT807" s="209"/>
      <c r="AU807" s="209"/>
      <c r="AV807" s="209"/>
      <c r="AW807" s="209"/>
      <c r="AX807" s="209"/>
      <c r="AY807" s="209"/>
      <c r="AZ807" s="209"/>
      <c r="BA807" s="209"/>
      <c r="BB807" s="209"/>
      <c r="BC807" s="209"/>
      <c r="BD807" s="209"/>
      <c r="BE807" s="209"/>
      <c r="BF807" s="209"/>
      <c r="BG807" s="209"/>
      <c r="BH807" s="209"/>
      <c r="BI807" s="209"/>
      <c r="BJ807" s="209"/>
      <c r="BK807" s="209"/>
      <c r="BL807" s="209"/>
      <c r="BM807" s="209"/>
      <c r="BN807" s="209"/>
      <c r="BO807" s="209"/>
      <c r="BP807" s="209"/>
      <c r="BQ807" s="209"/>
      <c r="BR807" s="209"/>
      <c r="BS807" s="209"/>
      <c r="BT807" s="209"/>
      <c r="BU807" s="209"/>
      <c r="BV807" s="209"/>
      <c r="BW807" s="209"/>
      <c r="BX807" s="209"/>
      <c r="BY807" s="209"/>
      <c r="BZ807" s="209"/>
      <c r="CA807" s="209"/>
    </row>
    <row r="808" spans="23:79" x14ac:dyDescent="0.2"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  <c r="AT808" s="209"/>
      <c r="AU808" s="209"/>
      <c r="AV808" s="209"/>
      <c r="AW808" s="209"/>
      <c r="AX808" s="209"/>
      <c r="AY808" s="209"/>
      <c r="AZ808" s="209"/>
      <c r="BA808" s="209"/>
      <c r="BB808" s="209"/>
      <c r="BC808" s="209"/>
      <c r="BD808" s="209"/>
      <c r="BE808" s="209"/>
      <c r="BF808" s="209"/>
      <c r="BG808" s="209"/>
      <c r="BH808" s="209"/>
      <c r="BI808" s="209"/>
      <c r="BJ808" s="209"/>
      <c r="BK808" s="209"/>
      <c r="BL808" s="209"/>
      <c r="BM808" s="209"/>
      <c r="BN808" s="209"/>
      <c r="BO808" s="209"/>
      <c r="BP808" s="209"/>
      <c r="BQ808" s="209"/>
      <c r="BR808" s="209"/>
      <c r="BS808" s="209"/>
      <c r="BT808" s="209"/>
      <c r="BU808" s="209"/>
      <c r="BV808" s="209"/>
      <c r="BW808" s="209"/>
      <c r="BX808" s="209"/>
      <c r="BY808" s="209"/>
      <c r="BZ808" s="209"/>
      <c r="CA808" s="209"/>
    </row>
    <row r="809" spans="23:79" x14ac:dyDescent="0.2"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  <c r="AT809" s="209"/>
      <c r="AU809" s="209"/>
      <c r="AV809" s="209"/>
      <c r="AW809" s="209"/>
      <c r="AX809" s="209"/>
      <c r="AY809" s="209"/>
      <c r="AZ809" s="209"/>
      <c r="BA809" s="209"/>
      <c r="BB809" s="209"/>
      <c r="BC809" s="209"/>
      <c r="BD809" s="209"/>
      <c r="BE809" s="209"/>
      <c r="BF809" s="209"/>
      <c r="BG809" s="209"/>
      <c r="BH809" s="209"/>
      <c r="BI809" s="209"/>
      <c r="BJ809" s="209"/>
      <c r="BK809" s="209"/>
      <c r="BL809" s="209"/>
      <c r="BM809" s="209"/>
      <c r="BN809" s="209"/>
      <c r="BO809" s="209"/>
      <c r="BP809" s="209"/>
      <c r="BQ809" s="209"/>
      <c r="BR809" s="209"/>
      <c r="BS809" s="209"/>
      <c r="BT809" s="209"/>
      <c r="BU809" s="209"/>
      <c r="BV809" s="209"/>
      <c r="BW809" s="209"/>
      <c r="BX809" s="209"/>
      <c r="BY809" s="209"/>
      <c r="BZ809" s="209"/>
      <c r="CA809" s="209"/>
    </row>
    <row r="810" spans="23:79" x14ac:dyDescent="0.2"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  <c r="AT810" s="209"/>
      <c r="AU810" s="209"/>
      <c r="AV810" s="209"/>
      <c r="AW810" s="209"/>
      <c r="AX810" s="209"/>
      <c r="AY810" s="209"/>
      <c r="AZ810" s="209"/>
      <c r="BA810" s="209"/>
      <c r="BB810" s="209"/>
      <c r="BC810" s="209"/>
      <c r="BD810" s="209"/>
      <c r="BE810" s="209"/>
      <c r="BF810" s="209"/>
      <c r="BG810" s="209"/>
      <c r="BH810" s="209"/>
      <c r="BI810" s="209"/>
      <c r="BJ810" s="209"/>
      <c r="BK810" s="209"/>
      <c r="BL810" s="209"/>
      <c r="BM810" s="209"/>
      <c r="BN810" s="209"/>
      <c r="BO810" s="209"/>
      <c r="BP810" s="209"/>
      <c r="BQ810" s="209"/>
      <c r="BR810" s="209"/>
      <c r="BS810" s="209"/>
      <c r="BT810" s="209"/>
      <c r="BU810" s="209"/>
      <c r="BV810" s="209"/>
      <c r="BW810" s="209"/>
      <c r="BX810" s="209"/>
      <c r="BY810" s="209"/>
      <c r="BZ810" s="209"/>
      <c r="CA810" s="209"/>
    </row>
    <row r="811" spans="23:79" x14ac:dyDescent="0.2"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  <c r="AT811" s="209"/>
      <c r="AU811" s="209"/>
      <c r="AV811" s="209"/>
      <c r="AW811" s="209"/>
      <c r="AX811" s="209"/>
      <c r="AY811" s="209"/>
      <c r="AZ811" s="209"/>
      <c r="BA811" s="209"/>
      <c r="BB811" s="209"/>
      <c r="BC811" s="209"/>
      <c r="BD811" s="209"/>
      <c r="BE811" s="209"/>
      <c r="BF811" s="209"/>
      <c r="BG811" s="209"/>
      <c r="BH811" s="209"/>
      <c r="BI811" s="209"/>
      <c r="BJ811" s="209"/>
      <c r="BK811" s="209"/>
      <c r="BL811" s="209"/>
      <c r="BM811" s="209"/>
      <c r="BN811" s="209"/>
      <c r="BO811" s="209"/>
      <c r="BP811" s="209"/>
      <c r="BQ811" s="209"/>
      <c r="BR811" s="209"/>
      <c r="BS811" s="209"/>
      <c r="BT811" s="209"/>
      <c r="BU811" s="209"/>
      <c r="BV811" s="209"/>
      <c r="BW811" s="209"/>
      <c r="BX811" s="209"/>
      <c r="BY811" s="209"/>
      <c r="BZ811" s="209"/>
      <c r="CA811" s="209"/>
    </row>
    <row r="812" spans="23:79" x14ac:dyDescent="0.2"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  <c r="AT812" s="209"/>
      <c r="AU812" s="209"/>
      <c r="AV812" s="209"/>
      <c r="AW812" s="209"/>
      <c r="AX812" s="209"/>
      <c r="AY812" s="209"/>
      <c r="AZ812" s="209"/>
      <c r="BA812" s="209"/>
      <c r="BB812" s="209"/>
      <c r="BC812" s="209"/>
      <c r="BD812" s="209"/>
      <c r="BE812" s="209"/>
      <c r="BF812" s="209"/>
      <c r="BG812" s="209"/>
      <c r="BH812" s="209"/>
      <c r="BI812" s="209"/>
      <c r="BJ812" s="209"/>
      <c r="BK812" s="209"/>
      <c r="BL812" s="209"/>
      <c r="BM812" s="209"/>
      <c r="BN812" s="209"/>
      <c r="BO812" s="209"/>
      <c r="BP812" s="209"/>
      <c r="BQ812" s="209"/>
      <c r="BR812" s="209"/>
      <c r="BS812" s="209"/>
      <c r="BT812" s="209"/>
      <c r="BU812" s="209"/>
      <c r="BV812" s="209"/>
      <c r="BW812" s="209"/>
      <c r="BX812" s="209"/>
      <c r="BY812" s="209"/>
      <c r="BZ812" s="209"/>
      <c r="CA812" s="209"/>
    </row>
    <row r="813" spans="23:79" x14ac:dyDescent="0.2"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  <c r="AT813" s="209"/>
      <c r="AU813" s="209"/>
      <c r="AV813" s="209"/>
      <c r="AW813" s="209"/>
      <c r="AX813" s="209"/>
      <c r="AY813" s="209"/>
      <c r="AZ813" s="209"/>
      <c r="BA813" s="209"/>
      <c r="BB813" s="209"/>
      <c r="BC813" s="209"/>
      <c r="BD813" s="209"/>
      <c r="BE813" s="209"/>
      <c r="BF813" s="209"/>
      <c r="BG813" s="209"/>
      <c r="BH813" s="209"/>
      <c r="BI813" s="209"/>
      <c r="BJ813" s="209"/>
      <c r="BK813" s="209"/>
      <c r="BL813" s="209"/>
      <c r="BM813" s="209"/>
      <c r="BN813" s="209"/>
      <c r="BO813" s="209"/>
      <c r="BP813" s="209"/>
      <c r="BQ813" s="209"/>
      <c r="BR813" s="209"/>
      <c r="BS813" s="209"/>
      <c r="BT813" s="209"/>
      <c r="BU813" s="209"/>
      <c r="BV813" s="209"/>
      <c r="BW813" s="209"/>
      <c r="BX813" s="209"/>
      <c r="BY813" s="209"/>
      <c r="BZ813" s="209"/>
      <c r="CA813" s="209"/>
    </row>
    <row r="814" spans="23:79" x14ac:dyDescent="0.2"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  <c r="AT814" s="209"/>
      <c r="AU814" s="209"/>
      <c r="AV814" s="209"/>
      <c r="AW814" s="209"/>
      <c r="AX814" s="209"/>
      <c r="AY814" s="209"/>
      <c r="AZ814" s="209"/>
      <c r="BA814" s="209"/>
      <c r="BB814" s="209"/>
      <c r="BC814" s="209"/>
      <c r="BD814" s="209"/>
      <c r="BE814" s="209"/>
      <c r="BF814" s="209"/>
      <c r="BG814" s="209"/>
      <c r="BH814" s="209"/>
      <c r="BI814" s="209"/>
      <c r="BJ814" s="209"/>
      <c r="BK814" s="209"/>
      <c r="BL814" s="209"/>
      <c r="BM814" s="209"/>
      <c r="BN814" s="209"/>
      <c r="BO814" s="209"/>
      <c r="BP814" s="209"/>
      <c r="BQ814" s="209"/>
      <c r="BR814" s="209"/>
      <c r="BS814" s="209"/>
      <c r="BT814" s="209"/>
      <c r="BU814" s="209"/>
      <c r="BV814" s="209"/>
      <c r="BW814" s="209"/>
      <c r="BX814" s="209"/>
      <c r="BY814" s="209"/>
      <c r="BZ814" s="209"/>
      <c r="CA814" s="209"/>
    </row>
    <row r="815" spans="23:79" x14ac:dyDescent="0.2"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  <c r="AT815" s="209"/>
      <c r="AU815" s="209"/>
      <c r="AV815" s="209"/>
      <c r="AW815" s="209"/>
      <c r="AX815" s="209"/>
      <c r="AY815" s="209"/>
      <c r="AZ815" s="209"/>
      <c r="BA815" s="209"/>
      <c r="BB815" s="209"/>
      <c r="BC815" s="209"/>
      <c r="BD815" s="209"/>
      <c r="BE815" s="209"/>
      <c r="BF815" s="209"/>
      <c r="BG815" s="209"/>
      <c r="BH815" s="209"/>
      <c r="BI815" s="209"/>
      <c r="BJ815" s="209"/>
      <c r="BK815" s="209"/>
      <c r="BL815" s="209"/>
      <c r="BM815" s="209"/>
      <c r="BN815" s="209"/>
      <c r="BO815" s="209"/>
      <c r="BP815" s="209"/>
      <c r="BQ815" s="209"/>
      <c r="BR815" s="209"/>
      <c r="BS815" s="209"/>
      <c r="BT815" s="209"/>
      <c r="BU815" s="209"/>
      <c r="BV815" s="209"/>
      <c r="BW815" s="209"/>
      <c r="BX815" s="209"/>
      <c r="BY815" s="209"/>
      <c r="BZ815" s="209"/>
      <c r="CA815" s="209"/>
    </row>
    <row r="816" spans="23:79" x14ac:dyDescent="0.2"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  <c r="AW816" s="209"/>
      <c r="AX816" s="209"/>
      <c r="AY816" s="209"/>
      <c r="AZ816" s="209"/>
      <c r="BA816" s="209"/>
      <c r="BB816" s="209"/>
      <c r="BC816" s="209"/>
      <c r="BD816" s="209"/>
      <c r="BE816" s="209"/>
      <c r="BF816" s="209"/>
      <c r="BG816" s="209"/>
      <c r="BH816" s="209"/>
      <c r="BI816" s="209"/>
      <c r="BJ816" s="209"/>
      <c r="BK816" s="209"/>
      <c r="BL816" s="209"/>
      <c r="BM816" s="209"/>
      <c r="BN816" s="209"/>
      <c r="BO816" s="209"/>
      <c r="BP816" s="209"/>
      <c r="BQ816" s="209"/>
      <c r="BR816" s="209"/>
      <c r="BS816" s="209"/>
      <c r="BT816" s="209"/>
      <c r="BU816" s="209"/>
      <c r="BV816" s="209"/>
      <c r="BW816" s="209"/>
      <c r="BX816" s="209"/>
      <c r="BY816" s="209"/>
      <c r="BZ816" s="209"/>
      <c r="CA816" s="209"/>
    </row>
    <row r="817" spans="23:79" x14ac:dyDescent="0.2"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  <c r="AW817" s="209"/>
      <c r="AX817" s="209"/>
      <c r="AY817" s="209"/>
      <c r="AZ817" s="209"/>
      <c r="BA817" s="209"/>
      <c r="BB817" s="209"/>
      <c r="BC817" s="209"/>
      <c r="BD817" s="209"/>
      <c r="BE817" s="209"/>
      <c r="BF817" s="209"/>
      <c r="BG817" s="209"/>
      <c r="BH817" s="209"/>
      <c r="BI817" s="209"/>
      <c r="BJ817" s="209"/>
      <c r="BK817" s="209"/>
      <c r="BL817" s="209"/>
      <c r="BM817" s="209"/>
      <c r="BN817" s="209"/>
      <c r="BO817" s="209"/>
      <c r="BP817" s="209"/>
      <c r="BQ817" s="209"/>
      <c r="BR817" s="209"/>
      <c r="BS817" s="209"/>
      <c r="BT817" s="209"/>
      <c r="BU817" s="209"/>
      <c r="BV817" s="209"/>
      <c r="BW817" s="209"/>
      <c r="BX817" s="209"/>
      <c r="BY817" s="209"/>
      <c r="BZ817" s="209"/>
      <c r="CA817" s="209"/>
    </row>
    <row r="818" spans="23:79" x14ac:dyDescent="0.2"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  <c r="AW818" s="209"/>
      <c r="AX818" s="209"/>
      <c r="AY818" s="209"/>
      <c r="AZ818" s="209"/>
      <c r="BA818" s="209"/>
      <c r="BB818" s="209"/>
      <c r="BC818" s="209"/>
      <c r="BD818" s="209"/>
      <c r="BE818" s="209"/>
      <c r="BF818" s="209"/>
      <c r="BG818" s="209"/>
      <c r="BH818" s="209"/>
      <c r="BI818" s="209"/>
      <c r="BJ818" s="209"/>
      <c r="BK818" s="209"/>
      <c r="BL818" s="209"/>
      <c r="BM818" s="209"/>
      <c r="BN818" s="209"/>
      <c r="BO818" s="209"/>
      <c r="BP818" s="209"/>
      <c r="BQ818" s="209"/>
      <c r="BR818" s="209"/>
      <c r="BS818" s="209"/>
      <c r="BT818" s="209"/>
      <c r="BU818" s="209"/>
      <c r="BV818" s="209"/>
      <c r="BW818" s="209"/>
      <c r="BX818" s="209"/>
      <c r="BY818" s="209"/>
      <c r="BZ818" s="209"/>
      <c r="CA818" s="209"/>
    </row>
    <row r="819" spans="23:79" x14ac:dyDescent="0.2"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  <c r="AW819" s="209"/>
      <c r="AX819" s="209"/>
      <c r="AY819" s="209"/>
      <c r="AZ819" s="209"/>
      <c r="BA819" s="209"/>
      <c r="BB819" s="209"/>
      <c r="BC819" s="209"/>
      <c r="BD819" s="209"/>
      <c r="BE819" s="209"/>
      <c r="BF819" s="209"/>
      <c r="BG819" s="209"/>
      <c r="BH819" s="209"/>
      <c r="BI819" s="209"/>
      <c r="BJ819" s="209"/>
      <c r="BK819" s="209"/>
      <c r="BL819" s="209"/>
      <c r="BM819" s="209"/>
      <c r="BN819" s="209"/>
      <c r="BO819" s="209"/>
      <c r="BP819" s="209"/>
      <c r="BQ819" s="209"/>
      <c r="BR819" s="209"/>
      <c r="BS819" s="209"/>
      <c r="BT819" s="209"/>
      <c r="BU819" s="209"/>
      <c r="BV819" s="209"/>
      <c r="BW819" s="209"/>
      <c r="BX819" s="209"/>
      <c r="BY819" s="209"/>
      <c r="BZ819" s="209"/>
      <c r="CA819" s="209"/>
    </row>
    <row r="820" spans="23:79" x14ac:dyDescent="0.2"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  <c r="AW820" s="209"/>
      <c r="AX820" s="209"/>
      <c r="AY820" s="209"/>
      <c r="AZ820" s="209"/>
      <c r="BA820" s="209"/>
      <c r="BB820" s="209"/>
      <c r="BC820" s="209"/>
      <c r="BD820" s="209"/>
      <c r="BE820" s="209"/>
      <c r="BF820" s="209"/>
      <c r="BG820" s="209"/>
      <c r="BH820" s="209"/>
      <c r="BI820" s="209"/>
      <c r="BJ820" s="209"/>
      <c r="BK820" s="209"/>
      <c r="BL820" s="209"/>
      <c r="BM820" s="209"/>
      <c r="BN820" s="209"/>
      <c r="BO820" s="209"/>
      <c r="BP820" s="209"/>
      <c r="BQ820" s="209"/>
      <c r="BR820" s="209"/>
      <c r="BS820" s="209"/>
      <c r="BT820" s="209"/>
      <c r="BU820" s="209"/>
      <c r="BV820" s="209"/>
      <c r="BW820" s="209"/>
      <c r="BX820" s="209"/>
      <c r="BY820" s="209"/>
      <c r="BZ820" s="209"/>
      <c r="CA820" s="209"/>
    </row>
    <row r="821" spans="23:79" x14ac:dyDescent="0.2"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  <c r="AT821" s="209"/>
      <c r="AU821" s="209"/>
      <c r="AV821" s="209"/>
      <c r="AW821" s="209"/>
      <c r="AX821" s="209"/>
      <c r="AY821" s="209"/>
      <c r="AZ821" s="209"/>
      <c r="BA821" s="209"/>
      <c r="BB821" s="209"/>
      <c r="BC821" s="209"/>
      <c r="BD821" s="209"/>
      <c r="BE821" s="209"/>
      <c r="BF821" s="209"/>
      <c r="BG821" s="209"/>
      <c r="BH821" s="209"/>
      <c r="BI821" s="209"/>
      <c r="BJ821" s="209"/>
      <c r="BK821" s="209"/>
      <c r="BL821" s="209"/>
      <c r="BM821" s="209"/>
      <c r="BN821" s="209"/>
      <c r="BO821" s="209"/>
      <c r="BP821" s="209"/>
      <c r="BQ821" s="209"/>
      <c r="BR821" s="209"/>
      <c r="BS821" s="209"/>
      <c r="BT821" s="209"/>
      <c r="BU821" s="209"/>
      <c r="BV821" s="209"/>
      <c r="BW821" s="209"/>
      <c r="BX821" s="209"/>
      <c r="BY821" s="209"/>
      <c r="BZ821" s="209"/>
      <c r="CA821" s="209"/>
    </row>
    <row r="822" spans="23:79" x14ac:dyDescent="0.2"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  <c r="AT822" s="209"/>
      <c r="AU822" s="209"/>
      <c r="AV822" s="209"/>
      <c r="AW822" s="209"/>
      <c r="AX822" s="209"/>
      <c r="AY822" s="209"/>
      <c r="AZ822" s="209"/>
      <c r="BA822" s="209"/>
      <c r="BB822" s="209"/>
      <c r="BC822" s="209"/>
      <c r="BD822" s="209"/>
      <c r="BE822" s="209"/>
      <c r="BF822" s="209"/>
      <c r="BG822" s="209"/>
      <c r="BH822" s="209"/>
      <c r="BI822" s="209"/>
      <c r="BJ822" s="209"/>
      <c r="BK822" s="209"/>
      <c r="BL822" s="209"/>
      <c r="BM822" s="209"/>
      <c r="BN822" s="209"/>
      <c r="BO822" s="209"/>
      <c r="BP822" s="209"/>
      <c r="BQ822" s="209"/>
      <c r="BR822" s="209"/>
      <c r="BS822" s="209"/>
      <c r="BT822" s="209"/>
      <c r="BU822" s="209"/>
      <c r="BV822" s="209"/>
      <c r="BW822" s="209"/>
      <c r="BX822" s="209"/>
      <c r="BY822" s="209"/>
      <c r="BZ822" s="209"/>
      <c r="CA822" s="209"/>
    </row>
    <row r="823" spans="23:79" x14ac:dyDescent="0.2"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  <c r="AW823" s="209"/>
      <c r="AX823" s="209"/>
      <c r="AY823" s="209"/>
      <c r="AZ823" s="209"/>
      <c r="BA823" s="209"/>
      <c r="BB823" s="209"/>
      <c r="BC823" s="209"/>
      <c r="BD823" s="209"/>
      <c r="BE823" s="209"/>
      <c r="BF823" s="209"/>
      <c r="BG823" s="209"/>
      <c r="BH823" s="209"/>
      <c r="BI823" s="209"/>
      <c r="BJ823" s="209"/>
      <c r="BK823" s="209"/>
      <c r="BL823" s="209"/>
      <c r="BM823" s="209"/>
      <c r="BN823" s="209"/>
      <c r="BO823" s="209"/>
      <c r="BP823" s="209"/>
      <c r="BQ823" s="209"/>
      <c r="BR823" s="209"/>
      <c r="BS823" s="209"/>
      <c r="BT823" s="209"/>
      <c r="BU823" s="209"/>
      <c r="BV823" s="209"/>
      <c r="BW823" s="209"/>
      <c r="BX823" s="209"/>
      <c r="BY823" s="209"/>
      <c r="BZ823" s="209"/>
      <c r="CA823" s="209"/>
    </row>
    <row r="824" spans="23:79" x14ac:dyDescent="0.2"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  <c r="AT824" s="209"/>
      <c r="AU824" s="209"/>
      <c r="AV824" s="209"/>
      <c r="AW824" s="209"/>
      <c r="AX824" s="209"/>
      <c r="AY824" s="209"/>
      <c r="AZ824" s="209"/>
      <c r="BA824" s="209"/>
      <c r="BB824" s="209"/>
      <c r="BC824" s="209"/>
      <c r="BD824" s="209"/>
      <c r="BE824" s="209"/>
      <c r="BF824" s="209"/>
      <c r="BG824" s="209"/>
      <c r="BH824" s="209"/>
      <c r="BI824" s="209"/>
      <c r="BJ824" s="209"/>
      <c r="BK824" s="209"/>
      <c r="BL824" s="209"/>
      <c r="BM824" s="209"/>
      <c r="BN824" s="209"/>
      <c r="BO824" s="209"/>
      <c r="BP824" s="209"/>
      <c r="BQ824" s="209"/>
      <c r="BR824" s="209"/>
      <c r="BS824" s="209"/>
      <c r="BT824" s="209"/>
      <c r="BU824" s="209"/>
      <c r="BV824" s="209"/>
      <c r="BW824" s="209"/>
      <c r="BX824" s="209"/>
      <c r="BY824" s="209"/>
      <c r="BZ824" s="209"/>
      <c r="CA824" s="209"/>
    </row>
    <row r="825" spans="23:79" x14ac:dyDescent="0.2"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  <c r="AT825" s="209"/>
      <c r="AU825" s="209"/>
      <c r="AV825" s="209"/>
      <c r="AW825" s="209"/>
      <c r="AX825" s="209"/>
      <c r="AY825" s="209"/>
      <c r="AZ825" s="209"/>
      <c r="BA825" s="209"/>
      <c r="BB825" s="209"/>
      <c r="BC825" s="209"/>
      <c r="BD825" s="209"/>
      <c r="BE825" s="209"/>
      <c r="BF825" s="209"/>
      <c r="BG825" s="209"/>
      <c r="BH825" s="209"/>
      <c r="BI825" s="209"/>
      <c r="BJ825" s="209"/>
      <c r="BK825" s="209"/>
      <c r="BL825" s="209"/>
      <c r="BM825" s="209"/>
      <c r="BN825" s="209"/>
      <c r="BO825" s="209"/>
      <c r="BP825" s="209"/>
      <c r="BQ825" s="209"/>
      <c r="BR825" s="209"/>
      <c r="BS825" s="209"/>
      <c r="BT825" s="209"/>
      <c r="BU825" s="209"/>
      <c r="BV825" s="209"/>
      <c r="BW825" s="209"/>
      <c r="BX825" s="209"/>
      <c r="BY825" s="209"/>
      <c r="BZ825" s="209"/>
      <c r="CA825" s="209"/>
    </row>
    <row r="826" spans="23:79" x14ac:dyDescent="0.2"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  <c r="AT826" s="209"/>
      <c r="AU826" s="209"/>
      <c r="AV826" s="209"/>
      <c r="AW826" s="209"/>
      <c r="AX826" s="209"/>
      <c r="AY826" s="209"/>
      <c r="AZ826" s="209"/>
      <c r="BA826" s="209"/>
      <c r="BB826" s="209"/>
      <c r="BC826" s="209"/>
      <c r="BD826" s="209"/>
      <c r="BE826" s="209"/>
      <c r="BF826" s="209"/>
      <c r="BG826" s="209"/>
      <c r="BH826" s="209"/>
      <c r="BI826" s="209"/>
      <c r="BJ826" s="209"/>
      <c r="BK826" s="209"/>
      <c r="BL826" s="209"/>
      <c r="BM826" s="209"/>
      <c r="BN826" s="209"/>
      <c r="BO826" s="209"/>
      <c r="BP826" s="209"/>
      <c r="BQ826" s="209"/>
      <c r="BR826" s="209"/>
      <c r="BS826" s="209"/>
      <c r="BT826" s="209"/>
      <c r="BU826" s="209"/>
      <c r="BV826" s="209"/>
      <c r="BW826" s="209"/>
      <c r="BX826" s="209"/>
      <c r="BY826" s="209"/>
      <c r="BZ826" s="209"/>
      <c r="CA826" s="209"/>
    </row>
    <row r="827" spans="23:79" x14ac:dyDescent="0.2"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  <c r="AW827" s="209"/>
      <c r="AX827" s="209"/>
      <c r="AY827" s="209"/>
      <c r="AZ827" s="209"/>
      <c r="BA827" s="209"/>
      <c r="BB827" s="209"/>
      <c r="BC827" s="209"/>
      <c r="BD827" s="209"/>
      <c r="BE827" s="209"/>
      <c r="BF827" s="209"/>
      <c r="BG827" s="209"/>
      <c r="BH827" s="209"/>
      <c r="BI827" s="209"/>
      <c r="BJ827" s="209"/>
      <c r="BK827" s="209"/>
      <c r="BL827" s="209"/>
      <c r="BM827" s="209"/>
      <c r="BN827" s="209"/>
      <c r="BO827" s="209"/>
      <c r="BP827" s="209"/>
      <c r="BQ827" s="209"/>
      <c r="BR827" s="209"/>
      <c r="BS827" s="209"/>
      <c r="BT827" s="209"/>
      <c r="BU827" s="209"/>
      <c r="BV827" s="209"/>
      <c r="BW827" s="209"/>
      <c r="BX827" s="209"/>
      <c r="BY827" s="209"/>
      <c r="BZ827" s="209"/>
      <c r="CA827" s="209"/>
    </row>
    <row r="828" spans="23:79" x14ac:dyDescent="0.2"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09"/>
      <c r="BE828" s="209"/>
      <c r="BF828" s="209"/>
      <c r="BG828" s="209"/>
      <c r="BH828" s="209"/>
      <c r="BI828" s="209"/>
      <c r="BJ828" s="209"/>
      <c r="BK828" s="209"/>
      <c r="BL828" s="209"/>
      <c r="BM828" s="209"/>
      <c r="BN828" s="209"/>
      <c r="BO828" s="209"/>
      <c r="BP828" s="209"/>
      <c r="BQ828" s="209"/>
      <c r="BR828" s="209"/>
      <c r="BS828" s="209"/>
      <c r="BT828" s="209"/>
      <c r="BU828" s="209"/>
      <c r="BV828" s="209"/>
      <c r="BW828" s="209"/>
      <c r="BX828" s="209"/>
      <c r="BY828" s="209"/>
      <c r="BZ828" s="209"/>
      <c r="CA828" s="209"/>
    </row>
    <row r="829" spans="23:79" x14ac:dyDescent="0.2"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  <c r="AW829" s="209"/>
      <c r="AX829" s="209"/>
      <c r="AY829" s="209"/>
      <c r="AZ829" s="209"/>
      <c r="BA829" s="209"/>
      <c r="BB829" s="209"/>
      <c r="BC829" s="209"/>
      <c r="BD829" s="209"/>
      <c r="BE829" s="209"/>
      <c r="BF829" s="209"/>
      <c r="BG829" s="209"/>
      <c r="BH829" s="209"/>
      <c r="BI829" s="209"/>
      <c r="BJ829" s="209"/>
      <c r="BK829" s="209"/>
      <c r="BL829" s="209"/>
      <c r="BM829" s="209"/>
      <c r="BN829" s="209"/>
      <c r="BO829" s="209"/>
      <c r="BP829" s="209"/>
      <c r="BQ829" s="209"/>
      <c r="BR829" s="209"/>
      <c r="BS829" s="209"/>
      <c r="BT829" s="209"/>
      <c r="BU829" s="209"/>
      <c r="BV829" s="209"/>
      <c r="BW829" s="209"/>
      <c r="BX829" s="209"/>
      <c r="BY829" s="209"/>
      <c r="BZ829" s="209"/>
      <c r="CA829" s="209"/>
    </row>
    <row r="830" spans="23:79" x14ac:dyDescent="0.2"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  <c r="AW830" s="209"/>
      <c r="AX830" s="209"/>
      <c r="AY830" s="209"/>
      <c r="AZ830" s="209"/>
      <c r="BA830" s="209"/>
      <c r="BB830" s="209"/>
      <c r="BC830" s="209"/>
      <c r="BD830" s="209"/>
      <c r="BE830" s="209"/>
      <c r="BF830" s="209"/>
      <c r="BG830" s="209"/>
      <c r="BH830" s="209"/>
      <c r="BI830" s="209"/>
      <c r="BJ830" s="209"/>
      <c r="BK830" s="209"/>
      <c r="BL830" s="209"/>
      <c r="BM830" s="209"/>
      <c r="BN830" s="209"/>
      <c r="BO830" s="209"/>
      <c r="BP830" s="209"/>
      <c r="BQ830" s="209"/>
      <c r="BR830" s="209"/>
      <c r="BS830" s="209"/>
      <c r="BT830" s="209"/>
      <c r="BU830" s="209"/>
      <c r="BV830" s="209"/>
      <c r="BW830" s="209"/>
      <c r="BX830" s="209"/>
      <c r="BY830" s="209"/>
      <c r="BZ830" s="209"/>
      <c r="CA830" s="209"/>
    </row>
    <row r="831" spans="23:79" x14ac:dyDescent="0.2"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  <c r="AT831" s="209"/>
      <c r="AU831" s="209"/>
      <c r="AV831" s="209"/>
      <c r="AW831" s="209"/>
      <c r="AX831" s="209"/>
      <c r="AY831" s="209"/>
      <c r="AZ831" s="209"/>
      <c r="BA831" s="209"/>
      <c r="BB831" s="209"/>
      <c r="BC831" s="209"/>
      <c r="BD831" s="209"/>
      <c r="BE831" s="209"/>
      <c r="BF831" s="209"/>
      <c r="BG831" s="209"/>
      <c r="BH831" s="209"/>
      <c r="BI831" s="209"/>
      <c r="BJ831" s="209"/>
      <c r="BK831" s="209"/>
      <c r="BL831" s="209"/>
      <c r="BM831" s="209"/>
      <c r="BN831" s="209"/>
      <c r="BO831" s="209"/>
      <c r="BP831" s="209"/>
      <c r="BQ831" s="209"/>
      <c r="BR831" s="209"/>
      <c r="BS831" s="209"/>
      <c r="BT831" s="209"/>
      <c r="BU831" s="209"/>
      <c r="BV831" s="209"/>
      <c r="BW831" s="209"/>
      <c r="BX831" s="209"/>
      <c r="BY831" s="209"/>
      <c r="BZ831" s="209"/>
      <c r="CA831" s="209"/>
    </row>
    <row r="832" spans="23:79" x14ac:dyDescent="0.2"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  <c r="AT832" s="209"/>
      <c r="AU832" s="209"/>
      <c r="AV832" s="209"/>
      <c r="AW832" s="209"/>
      <c r="AX832" s="209"/>
      <c r="AY832" s="209"/>
      <c r="AZ832" s="209"/>
      <c r="BA832" s="209"/>
      <c r="BB832" s="209"/>
      <c r="BC832" s="209"/>
      <c r="BD832" s="209"/>
      <c r="BE832" s="209"/>
      <c r="BF832" s="209"/>
      <c r="BG832" s="209"/>
      <c r="BH832" s="209"/>
      <c r="BI832" s="209"/>
      <c r="BJ832" s="209"/>
      <c r="BK832" s="209"/>
      <c r="BL832" s="209"/>
      <c r="BM832" s="209"/>
      <c r="BN832" s="209"/>
      <c r="BO832" s="209"/>
      <c r="BP832" s="209"/>
      <c r="BQ832" s="209"/>
      <c r="BR832" s="209"/>
      <c r="BS832" s="209"/>
      <c r="BT832" s="209"/>
      <c r="BU832" s="209"/>
      <c r="BV832" s="209"/>
      <c r="BW832" s="209"/>
      <c r="BX832" s="209"/>
      <c r="BY832" s="209"/>
      <c r="BZ832" s="209"/>
      <c r="CA832" s="209"/>
    </row>
    <row r="833" spans="23:79" x14ac:dyDescent="0.2"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  <c r="AT833" s="209"/>
      <c r="AU833" s="209"/>
      <c r="AV833" s="209"/>
      <c r="AW833" s="209"/>
      <c r="AX833" s="209"/>
      <c r="AY833" s="209"/>
      <c r="AZ833" s="209"/>
      <c r="BA833" s="209"/>
      <c r="BB833" s="209"/>
      <c r="BC833" s="209"/>
      <c r="BD833" s="209"/>
      <c r="BE833" s="209"/>
      <c r="BF833" s="209"/>
      <c r="BG833" s="209"/>
      <c r="BH833" s="209"/>
      <c r="BI833" s="209"/>
      <c r="BJ833" s="209"/>
      <c r="BK833" s="209"/>
      <c r="BL833" s="209"/>
      <c r="BM833" s="209"/>
      <c r="BN833" s="209"/>
      <c r="BO833" s="209"/>
      <c r="BP833" s="209"/>
      <c r="BQ833" s="209"/>
      <c r="BR833" s="209"/>
      <c r="BS833" s="209"/>
      <c r="BT833" s="209"/>
      <c r="BU833" s="209"/>
      <c r="BV833" s="209"/>
      <c r="BW833" s="209"/>
      <c r="BX833" s="209"/>
      <c r="BY833" s="209"/>
      <c r="BZ833" s="209"/>
      <c r="CA833" s="209"/>
    </row>
    <row r="834" spans="23:79" x14ac:dyDescent="0.2"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  <c r="AT834" s="209"/>
      <c r="AU834" s="209"/>
      <c r="AV834" s="209"/>
      <c r="AW834" s="209"/>
      <c r="AX834" s="209"/>
      <c r="AY834" s="209"/>
      <c r="AZ834" s="209"/>
      <c r="BA834" s="209"/>
      <c r="BB834" s="209"/>
      <c r="BC834" s="209"/>
      <c r="BD834" s="209"/>
      <c r="BE834" s="209"/>
      <c r="BF834" s="209"/>
      <c r="BG834" s="209"/>
      <c r="BH834" s="209"/>
      <c r="BI834" s="209"/>
      <c r="BJ834" s="209"/>
      <c r="BK834" s="209"/>
      <c r="BL834" s="209"/>
      <c r="BM834" s="209"/>
      <c r="BN834" s="209"/>
      <c r="BO834" s="209"/>
      <c r="BP834" s="209"/>
      <c r="BQ834" s="209"/>
      <c r="BR834" s="209"/>
      <c r="BS834" s="209"/>
      <c r="BT834" s="209"/>
      <c r="BU834" s="209"/>
      <c r="BV834" s="209"/>
      <c r="BW834" s="209"/>
      <c r="BX834" s="209"/>
      <c r="BY834" s="209"/>
      <c r="BZ834" s="209"/>
      <c r="CA834" s="209"/>
    </row>
    <row r="835" spans="23:79" x14ac:dyDescent="0.2"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  <c r="AT835" s="209"/>
      <c r="AU835" s="209"/>
      <c r="AV835" s="209"/>
      <c r="AW835" s="209"/>
      <c r="AX835" s="209"/>
      <c r="AY835" s="209"/>
      <c r="AZ835" s="209"/>
      <c r="BA835" s="209"/>
      <c r="BB835" s="209"/>
      <c r="BC835" s="209"/>
      <c r="BD835" s="209"/>
      <c r="BE835" s="209"/>
      <c r="BF835" s="209"/>
      <c r="BG835" s="209"/>
      <c r="BH835" s="209"/>
      <c r="BI835" s="209"/>
      <c r="BJ835" s="209"/>
      <c r="BK835" s="209"/>
      <c r="BL835" s="209"/>
      <c r="BM835" s="209"/>
      <c r="BN835" s="209"/>
      <c r="BO835" s="209"/>
      <c r="BP835" s="209"/>
      <c r="BQ835" s="209"/>
      <c r="BR835" s="209"/>
      <c r="BS835" s="209"/>
      <c r="BT835" s="209"/>
      <c r="BU835" s="209"/>
      <c r="BV835" s="209"/>
      <c r="BW835" s="209"/>
      <c r="BX835" s="209"/>
      <c r="BY835" s="209"/>
      <c r="BZ835" s="209"/>
      <c r="CA835" s="209"/>
    </row>
    <row r="836" spans="23:79" x14ac:dyDescent="0.2"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  <c r="AT836" s="209"/>
      <c r="AU836" s="209"/>
      <c r="AV836" s="209"/>
      <c r="AW836" s="209"/>
      <c r="AX836" s="209"/>
      <c r="AY836" s="209"/>
      <c r="AZ836" s="209"/>
      <c r="BA836" s="209"/>
      <c r="BB836" s="209"/>
      <c r="BC836" s="209"/>
      <c r="BD836" s="209"/>
      <c r="BE836" s="209"/>
      <c r="BF836" s="209"/>
      <c r="BG836" s="209"/>
      <c r="BH836" s="209"/>
      <c r="BI836" s="209"/>
      <c r="BJ836" s="209"/>
      <c r="BK836" s="209"/>
      <c r="BL836" s="209"/>
      <c r="BM836" s="209"/>
      <c r="BN836" s="209"/>
      <c r="BO836" s="209"/>
      <c r="BP836" s="209"/>
      <c r="BQ836" s="209"/>
      <c r="BR836" s="209"/>
      <c r="BS836" s="209"/>
      <c r="BT836" s="209"/>
      <c r="BU836" s="209"/>
      <c r="BV836" s="209"/>
      <c r="BW836" s="209"/>
      <c r="BX836" s="209"/>
      <c r="BY836" s="209"/>
      <c r="BZ836" s="209"/>
      <c r="CA836" s="209"/>
    </row>
    <row r="837" spans="23:79" x14ac:dyDescent="0.2"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  <c r="AT837" s="209"/>
      <c r="AU837" s="209"/>
      <c r="AV837" s="209"/>
      <c r="AW837" s="209"/>
      <c r="AX837" s="209"/>
      <c r="AY837" s="209"/>
      <c r="AZ837" s="209"/>
      <c r="BA837" s="209"/>
      <c r="BB837" s="209"/>
      <c r="BC837" s="209"/>
      <c r="BD837" s="209"/>
      <c r="BE837" s="209"/>
      <c r="BF837" s="209"/>
      <c r="BG837" s="209"/>
      <c r="BH837" s="209"/>
      <c r="BI837" s="209"/>
      <c r="BJ837" s="209"/>
      <c r="BK837" s="209"/>
      <c r="BL837" s="209"/>
      <c r="BM837" s="209"/>
      <c r="BN837" s="209"/>
      <c r="BO837" s="209"/>
      <c r="BP837" s="209"/>
      <c r="BQ837" s="209"/>
      <c r="BR837" s="209"/>
      <c r="BS837" s="209"/>
      <c r="BT837" s="209"/>
      <c r="BU837" s="209"/>
      <c r="BV837" s="209"/>
      <c r="BW837" s="209"/>
      <c r="BX837" s="209"/>
      <c r="BY837" s="209"/>
      <c r="BZ837" s="209"/>
      <c r="CA837" s="209"/>
    </row>
    <row r="838" spans="23:79" x14ac:dyDescent="0.2"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  <c r="AT838" s="209"/>
      <c r="AU838" s="209"/>
      <c r="AV838" s="209"/>
      <c r="AW838" s="209"/>
      <c r="AX838" s="209"/>
      <c r="AY838" s="209"/>
      <c r="AZ838" s="209"/>
      <c r="BA838" s="209"/>
      <c r="BB838" s="209"/>
      <c r="BC838" s="209"/>
      <c r="BD838" s="209"/>
      <c r="BE838" s="209"/>
      <c r="BF838" s="209"/>
      <c r="BG838" s="209"/>
      <c r="BH838" s="209"/>
      <c r="BI838" s="209"/>
      <c r="BJ838" s="209"/>
      <c r="BK838" s="209"/>
      <c r="BL838" s="209"/>
      <c r="BM838" s="209"/>
      <c r="BN838" s="209"/>
      <c r="BO838" s="209"/>
      <c r="BP838" s="209"/>
      <c r="BQ838" s="209"/>
      <c r="BR838" s="209"/>
      <c r="BS838" s="209"/>
      <c r="BT838" s="209"/>
      <c r="BU838" s="209"/>
      <c r="BV838" s="209"/>
      <c r="BW838" s="209"/>
      <c r="BX838" s="209"/>
      <c r="BY838" s="209"/>
      <c r="BZ838" s="209"/>
      <c r="CA838" s="209"/>
    </row>
    <row r="839" spans="23:79" x14ac:dyDescent="0.2"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  <c r="AW839" s="209"/>
      <c r="AX839" s="209"/>
      <c r="AY839" s="209"/>
      <c r="AZ839" s="209"/>
      <c r="BA839" s="209"/>
      <c r="BB839" s="209"/>
      <c r="BC839" s="209"/>
      <c r="BD839" s="209"/>
      <c r="BE839" s="209"/>
      <c r="BF839" s="209"/>
      <c r="BG839" s="209"/>
      <c r="BH839" s="209"/>
      <c r="BI839" s="209"/>
      <c r="BJ839" s="209"/>
      <c r="BK839" s="209"/>
      <c r="BL839" s="209"/>
      <c r="BM839" s="209"/>
      <c r="BN839" s="209"/>
      <c r="BO839" s="209"/>
      <c r="BP839" s="209"/>
      <c r="BQ839" s="209"/>
      <c r="BR839" s="209"/>
      <c r="BS839" s="209"/>
      <c r="BT839" s="209"/>
      <c r="BU839" s="209"/>
      <c r="BV839" s="209"/>
      <c r="BW839" s="209"/>
      <c r="BX839" s="209"/>
      <c r="BY839" s="209"/>
      <c r="BZ839" s="209"/>
      <c r="CA839" s="209"/>
    </row>
    <row r="840" spans="23:79" x14ac:dyDescent="0.2"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  <c r="AT840" s="209"/>
      <c r="AU840" s="209"/>
      <c r="AV840" s="209"/>
      <c r="AW840" s="209"/>
      <c r="AX840" s="209"/>
      <c r="AY840" s="209"/>
      <c r="AZ840" s="209"/>
      <c r="BA840" s="209"/>
      <c r="BB840" s="209"/>
      <c r="BC840" s="209"/>
      <c r="BD840" s="209"/>
      <c r="BE840" s="209"/>
      <c r="BF840" s="209"/>
      <c r="BG840" s="209"/>
      <c r="BH840" s="209"/>
      <c r="BI840" s="209"/>
      <c r="BJ840" s="209"/>
      <c r="BK840" s="209"/>
      <c r="BL840" s="209"/>
      <c r="BM840" s="209"/>
      <c r="BN840" s="209"/>
      <c r="BO840" s="209"/>
      <c r="BP840" s="209"/>
      <c r="BQ840" s="209"/>
      <c r="BR840" s="209"/>
      <c r="BS840" s="209"/>
      <c r="BT840" s="209"/>
      <c r="BU840" s="209"/>
      <c r="BV840" s="209"/>
      <c r="BW840" s="209"/>
      <c r="BX840" s="209"/>
      <c r="BY840" s="209"/>
      <c r="BZ840" s="209"/>
      <c r="CA840" s="209"/>
    </row>
    <row r="841" spans="23:79" x14ac:dyDescent="0.2"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  <c r="AT841" s="209"/>
      <c r="AU841" s="209"/>
      <c r="AV841" s="209"/>
      <c r="AW841" s="209"/>
      <c r="AX841" s="209"/>
      <c r="AY841" s="209"/>
      <c r="AZ841" s="209"/>
      <c r="BA841" s="209"/>
      <c r="BB841" s="209"/>
      <c r="BC841" s="209"/>
      <c r="BD841" s="209"/>
      <c r="BE841" s="209"/>
      <c r="BF841" s="209"/>
      <c r="BG841" s="209"/>
      <c r="BH841" s="209"/>
      <c r="BI841" s="209"/>
      <c r="BJ841" s="209"/>
      <c r="BK841" s="209"/>
      <c r="BL841" s="209"/>
      <c r="BM841" s="209"/>
      <c r="BN841" s="209"/>
      <c r="BO841" s="209"/>
      <c r="BP841" s="209"/>
      <c r="BQ841" s="209"/>
      <c r="BR841" s="209"/>
      <c r="BS841" s="209"/>
      <c r="BT841" s="209"/>
      <c r="BU841" s="209"/>
      <c r="BV841" s="209"/>
      <c r="BW841" s="209"/>
      <c r="BX841" s="209"/>
      <c r="BY841" s="209"/>
      <c r="BZ841" s="209"/>
      <c r="CA841" s="209"/>
    </row>
    <row r="842" spans="23:79" x14ac:dyDescent="0.2"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  <c r="AW842" s="209"/>
      <c r="AX842" s="209"/>
      <c r="AY842" s="209"/>
      <c r="AZ842" s="209"/>
      <c r="BA842" s="209"/>
      <c r="BB842" s="209"/>
      <c r="BC842" s="209"/>
      <c r="BD842" s="209"/>
      <c r="BE842" s="209"/>
      <c r="BF842" s="209"/>
      <c r="BG842" s="209"/>
      <c r="BH842" s="209"/>
      <c r="BI842" s="209"/>
      <c r="BJ842" s="209"/>
      <c r="BK842" s="209"/>
      <c r="BL842" s="209"/>
      <c r="BM842" s="209"/>
      <c r="BN842" s="209"/>
      <c r="BO842" s="209"/>
      <c r="BP842" s="209"/>
      <c r="BQ842" s="209"/>
      <c r="BR842" s="209"/>
      <c r="BS842" s="209"/>
      <c r="BT842" s="209"/>
      <c r="BU842" s="209"/>
      <c r="BV842" s="209"/>
      <c r="BW842" s="209"/>
      <c r="BX842" s="209"/>
      <c r="BY842" s="209"/>
      <c r="BZ842" s="209"/>
      <c r="CA842" s="209"/>
    </row>
    <row r="843" spans="23:79" x14ac:dyDescent="0.2"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  <c r="AW843" s="209"/>
      <c r="AX843" s="209"/>
      <c r="AY843" s="209"/>
      <c r="AZ843" s="209"/>
      <c r="BA843" s="209"/>
      <c r="BB843" s="209"/>
      <c r="BC843" s="209"/>
      <c r="BD843" s="209"/>
      <c r="BE843" s="209"/>
      <c r="BF843" s="209"/>
      <c r="BG843" s="209"/>
      <c r="BH843" s="209"/>
      <c r="BI843" s="209"/>
      <c r="BJ843" s="209"/>
      <c r="BK843" s="209"/>
      <c r="BL843" s="209"/>
      <c r="BM843" s="209"/>
      <c r="BN843" s="209"/>
      <c r="BO843" s="209"/>
      <c r="BP843" s="209"/>
      <c r="BQ843" s="209"/>
      <c r="BR843" s="209"/>
      <c r="BS843" s="209"/>
      <c r="BT843" s="209"/>
      <c r="BU843" s="209"/>
      <c r="BV843" s="209"/>
      <c r="BW843" s="209"/>
      <c r="BX843" s="209"/>
      <c r="BY843" s="209"/>
      <c r="BZ843" s="209"/>
      <c r="CA843" s="209"/>
    </row>
    <row r="844" spans="23:79" x14ac:dyDescent="0.2"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09"/>
      <c r="BE844" s="209"/>
      <c r="BF844" s="209"/>
      <c r="BG844" s="209"/>
      <c r="BH844" s="209"/>
      <c r="BI844" s="209"/>
      <c r="BJ844" s="209"/>
      <c r="BK844" s="209"/>
      <c r="BL844" s="209"/>
      <c r="BM844" s="209"/>
      <c r="BN844" s="209"/>
      <c r="BO844" s="209"/>
      <c r="BP844" s="209"/>
      <c r="BQ844" s="209"/>
      <c r="BR844" s="209"/>
      <c r="BS844" s="209"/>
      <c r="BT844" s="209"/>
      <c r="BU844" s="209"/>
      <c r="BV844" s="209"/>
      <c r="BW844" s="209"/>
      <c r="BX844" s="209"/>
      <c r="BY844" s="209"/>
      <c r="BZ844" s="209"/>
      <c r="CA844" s="209"/>
    </row>
    <row r="845" spans="23:79" x14ac:dyDescent="0.2"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  <c r="AW845" s="209"/>
      <c r="AX845" s="209"/>
      <c r="AY845" s="209"/>
      <c r="AZ845" s="209"/>
      <c r="BA845" s="209"/>
      <c r="BB845" s="209"/>
      <c r="BC845" s="209"/>
      <c r="BD845" s="209"/>
      <c r="BE845" s="209"/>
      <c r="BF845" s="209"/>
      <c r="BG845" s="209"/>
      <c r="BH845" s="209"/>
      <c r="BI845" s="209"/>
      <c r="BJ845" s="209"/>
      <c r="BK845" s="209"/>
      <c r="BL845" s="209"/>
      <c r="BM845" s="209"/>
      <c r="BN845" s="209"/>
      <c r="BO845" s="209"/>
      <c r="BP845" s="209"/>
      <c r="BQ845" s="209"/>
      <c r="BR845" s="209"/>
      <c r="BS845" s="209"/>
      <c r="BT845" s="209"/>
      <c r="BU845" s="209"/>
      <c r="BV845" s="209"/>
      <c r="BW845" s="209"/>
      <c r="BX845" s="209"/>
      <c r="BY845" s="209"/>
      <c r="BZ845" s="209"/>
      <c r="CA845" s="209"/>
    </row>
    <row r="846" spans="23:79" x14ac:dyDescent="0.2"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  <c r="AW846" s="209"/>
      <c r="AX846" s="209"/>
      <c r="AY846" s="209"/>
      <c r="AZ846" s="209"/>
      <c r="BA846" s="209"/>
      <c r="BB846" s="209"/>
      <c r="BC846" s="209"/>
      <c r="BD846" s="209"/>
      <c r="BE846" s="209"/>
      <c r="BF846" s="209"/>
      <c r="BG846" s="209"/>
      <c r="BH846" s="209"/>
      <c r="BI846" s="209"/>
      <c r="BJ846" s="209"/>
      <c r="BK846" s="209"/>
      <c r="BL846" s="209"/>
      <c r="BM846" s="209"/>
      <c r="BN846" s="209"/>
      <c r="BO846" s="209"/>
      <c r="BP846" s="209"/>
      <c r="BQ846" s="209"/>
      <c r="BR846" s="209"/>
      <c r="BS846" s="209"/>
      <c r="BT846" s="209"/>
      <c r="BU846" s="209"/>
      <c r="BV846" s="209"/>
      <c r="BW846" s="209"/>
      <c r="BX846" s="209"/>
      <c r="BY846" s="209"/>
      <c r="BZ846" s="209"/>
      <c r="CA846" s="209"/>
    </row>
    <row r="847" spans="23:79" x14ac:dyDescent="0.2"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  <c r="AW847" s="209"/>
      <c r="AX847" s="209"/>
      <c r="AY847" s="209"/>
      <c r="AZ847" s="209"/>
      <c r="BA847" s="209"/>
      <c r="BB847" s="209"/>
      <c r="BC847" s="209"/>
      <c r="BD847" s="209"/>
      <c r="BE847" s="209"/>
      <c r="BF847" s="209"/>
      <c r="BG847" s="209"/>
      <c r="BH847" s="209"/>
      <c r="BI847" s="209"/>
      <c r="BJ847" s="209"/>
      <c r="BK847" s="209"/>
      <c r="BL847" s="209"/>
      <c r="BM847" s="209"/>
      <c r="BN847" s="209"/>
      <c r="BO847" s="209"/>
      <c r="BP847" s="209"/>
      <c r="BQ847" s="209"/>
      <c r="BR847" s="209"/>
      <c r="BS847" s="209"/>
      <c r="BT847" s="209"/>
      <c r="BU847" s="209"/>
      <c r="BV847" s="209"/>
      <c r="BW847" s="209"/>
      <c r="BX847" s="209"/>
      <c r="BY847" s="209"/>
      <c r="BZ847" s="209"/>
      <c r="CA847" s="209"/>
    </row>
    <row r="848" spans="23:79" x14ac:dyDescent="0.2"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09"/>
      <c r="BE848" s="209"/>
      <c r="BF848" s="209"/>
      <c r="BG848" s="209"/>
      <c r="BH848" s="209"/>
      <c r="BI848" s="209"/>
      <c r="BJ848" s="209"/>
      <c r="BK848" s="209"/>
      <c r="BL848" s="209"/>
      <c r="BM848" s="209"/>
      <c r="BN848" s="209"/>
      <c r="BO848" s="209"/>
      <c r="BP848" s="209"/>
      <c r="BQ848" s="209"/>
      <c r="BR848" s="209"/>
      <c r="BS848" s="209"/>
      <c r="BT848" s="209"/>
      <c r="BU848" s="209"/>
      <c r="BV848" s="209"/>
      <c r="BW848" s="209"/>
      <c r="BX848" s="209"/>
      <c r="BY848" s="209"/>
      <c r="BZ848" s="209"/>
      <c r="CA848" s="209"/>
    </row>
    <row r="849" spans="23:79" x14ac:dyDescent="0.2"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  <c r="AW849" s="209"/>
      <c r="AX849" s="209"/>
      <c r="AY849" s="209"/>
      <c r="AZ849" s="209"/>
      <c r="BA849" s="209"/>
      <c r="BB849" s="209"/>
      <c r="BC849" s="209"/>
      <c r="BD849" s="209"/>
      <c r="BE849" s="209"/>
      <c r="BF849" s="209"/>
      <c r="BG849" s="209"/>
      <c r="BH849" s="209"/>
      <c r="BI849" s="209"/>
      <c r="BJ849" s="209"/>
      <c r="BK849" s="209"/>
      <c r="BL849" s="209"/>
      <c r="BM849" s="209"/>
      <c r="BN849" s="209"/>
      <c r="BO849" s="209"/>
      <c r="BP849" s="209"/>
      <c r="BQ849" s="209"/>
      <c r="BR849" s="209"/>
      <c r="BS849" s="209"/>
      <c r="BT849" s="209"/>
      <c r="BU849" s="209"/>
      <c r="BV849" s="209"/>
      <c r="BW849" s="209"/>
      <c r="BX849" s="209"/>
      <c r="BY849" s="209"/>
      <c r="BZ849" s="209"/>
      <c r="CA849" s="209"/>
    </row>
    <row r="850" spans="23:79" x14ac:dyDescent="0.2"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  <c r="AW850" s="209"/>
      <c r="AX850" s="209"/>
      <c r="AY850" s="209"/>
      <c r="AZ850" s="209"/>
      <c r="BA850" s="209"/>
      <c r="BB850" s="209"/>
      <c r="BC850" s="209"/>
      <c r="BD850" s="209"/>
      <c r="BE850" s="209"/>
      <c r="BF850" s="209"/>
      <c r="BG850" s="209"/>
      <c r="BH850" s="209"/>
      <c r="BI850" s="209"/>
      <c r="BJ850" s="209"/>
      <c r="BK850" s="209"/>
      <c r="BL850" s="209"/>
      <c r="BM850" s="209"/>
      <c r="BN850" s="209"/>
      <c r="BO850" s="209"/>
      <c r="BP850" s="209"/>
      <c r="BQ850" s="209"/>
      <c r="BR850" s="209"/>
      <c r="BS850" s="209"/>
      <c r="BT850" s="209"/>
      <c r="BU850" s="209"/>
      <c r="BV850" s="209"/>
      <c r="BW850" s="209"/>
      <c r="BX850" s="209"/>
      <c r="BY850" s="209"/>
      <c r="BZ850" s="209"/>
      <c r="CA850" s="209"/>
    </row>
    <row r="851" spans="23:79" x14ac:dyDescent="0.2"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  <c r="AW851" s="209"/>
      <c r="AX851" s="209"/>
      <c r="AY851" s="209"/>
      <c r="AZ851" s="209"/>
      <c r="BA851" s="209"/>
      <c r="BB851" s="209"/>
      <c r="BC851" s="209"/>
      <c r="BD851" s="209"/>
      <c r="BE851" s="209"/>
      <c r="BF851" s="209"/>
      <c r="BG851" s="209"/>
      <c r="BH851" s="209"/>
      <c r="BI851" s="209"/>
      <c r="BJ851" s="209"/>
      <c r="BK851" s="209"/>
      <c r="BL851" s="209"/>
      <c r="BM851" s="209"/>
      <c r="BN851" s="209"/>
      <c r="BO851" s="209"/>
      <c r="BP851" s="209"/>
      <c r="BQ851" s="209"/>
      <c r="BR851" s="209"/>
      <c r="BS851" s="209"/>
      <c r="BT851" s="209"/>
      <c r="BU851" s="209"/>
      <c r="BV851" s="209"/>
      <c r="BW851" s="209"/>
      <c r="BX851" s="209"/>
      <c r="BY851" s="209"/>
      <c r="BZ851" s="209"/>
      <c r="CA851" s="209"/>
    </row>
    <row r="852" spans="23:79" x14ac:dyDescent="0.2"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  <c r="AT852" s="209"/>
      <c r="AU852" s="209"/>
      <c r="AV852" s="209"/>
      <c r="AW852" s="209"/>
      <c r="AX852" s="209"/>
      <c r="AY852" s="209"/>
      <c r="AZ852" s="209"/>
      <c r="BA852" s="209"/>
      <c r="BB852" s="209"/>
      <c r="BC852" s="209"/>
      <c r="BD852" s="209"/>
      <c r="BE852" s="209"/>
      <c r="BF852" s="209"/>
      <c r="BG852" s="209"/>
      <c r="BH852" s="209"/>
      <c r="BI852" s="209"/>
      <c r="BJ852" s="209"/>
      <c r="BK852" s="209"/>
      <c r="BL852" s="209"/>
      <c r="BM852" s="209"/>
      <c r="BN852" s="209"/>
      <c r="BO852" s="209"/>
      <c r="BP852" s="209"/>
      <c r="BQ852" s="209"/>
      <c r="BR852" s="209"/>
      <c r="BS852" s="209"/>
      <c r="BT852" s="209"/>
      <c r="BU852" s="209"/>
      <c r="BV852" s="209"/>
      <c r="BW852" s="209"/>
      <c r="BX852" s="209"/>
      <c r="BY852" s="209"/>
      <c r="BZ852" s="209"/>
      <c r="CA852" s="209"/>
    </row>
    <row r="853" spans="23:79" x14ac:dyDescent="0.2"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  <c r="AT853" s="209"/>
      <c r="AU853" s="209"/>
      <c r="AV853" s="209"/>
      <c r="AW853" s="209"/>
      <c r="AX853" s="209"/>
      <c r="AY853" s="209"/>
      <c r="AZ853" s="209"/>
      <c r="BA853" s="209"/>
      <c r="BB853" s="209"/>
      <c r="BC853" s="209"/>
      <c r="BD853" s="209"/>
      <c r="BE853" s="209"/>
      <c r="BF853" s="209"/>
      <c r="BG853" s="209"/>
      <c r="BH853" s="209"/>
      <c r="BI853" s="209"/>
      <c r="BJ853" s="209"/>
      <c r="BK853" s="209"/>
      <c r="BL853" s="209"/>
      <c r="BM853" s="209"/>
      <c r="BN853" s="209"/>
      <c r="BO853" s="209"/>
      <c r="BP853" s="209"/>
      <c r="BQ853" s="209"/>
      <c r="BR853" s="209"/>
      <c r="BS853" s="209"/>
      <c r="BT853" s="209"/>
      <c r="BU853" s="209"/>
      <c r="BV853" s="209"/>
      <c r="BW853" s="209"/>
      <c r="BX853" s="209"/>
      <c r="BY853" s="209"/>
      <c r="BZ853" s="209"/>
      <c r="CA853" s="209"/>
    </row>
    <row r="854" spans="23:79" x14ac:dyDescent="0.2"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  <c r="AT854" s="209"/>
      <c r="AU854" s="209"/>
      <c r="AV854" s="209"/>
      <c r="AW854" s="209"/>
      <c r="AX854" s="209"/>
      <c r="AY854" s="209"/>
      <c r="AZ854" s="209"/>
      <c r="BA854" s="209"/>
      <c r="BB854" s="209"/>
      <c r="BC854" s="209"/>
      <c r="BD854" s="209"/>
      <c r="BE854" s="209"/>
      <c r="BF854" s="209"/>
      <c r="BG854" s="209"/>
      <c r="BH854" s="209"/>
      <c r="BI854" s="209"/>
      <c r="BJ854" s="209"/>
      <c r="BK854" s="209"/>
      <c r="BL854" s="209"/>
      <c r="BM854" s="209"/>
      <c r="BN854" s="209"/>
      <c r="BO854" s="209"/>
      <c r="BP854" s="209"/>
      <c r="BQ854" s="209"/>
      <c r="BR854" s="209"/>
      <c r="BS854" s="209"/>
      <c r="BT854" s="209"/>
      <c r="BU854" s="209"/>
      <c r="BV854" s="209"/>
      <c r="BW854" s="209"/>
      <c r="BX854" s="209"/>
      <c r="BY854" s="209"/>
      <c r="BZ854" s="209"/>
      <c r="CA854" s="209"/>
    </row>
    <row r="855" spans="23:79" x14ac:dyDescent="0.2"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  <c r="AT855" s="209"/>
      <c r="AU855" s="209"/>
      <c r="AV855" s="209"/>
      <c r="AW855" s="209"/>
      <c r="AX855" s="209"/>
      <c r="AY855" s="209"/>
      <c r="AZ855" s="209"/>
      <c r="BA855" s="209"/>
      <c r="BB855" s="209"/>
      <c r="BC855" s="209"/>
      <c r="BD855" s="209"/>
      <c r="BE855" s="209"/>
      <c r="BF855" s="209"/>
      <c r="BG855" s="209"/>
      <c r="BH855" s="209"/>
      <c r="BI855" s="209"/>
      <c r="BJ855" s="209"/>
      <c r="BK855" s="209"/>
      <c r="BL855" s="209"/>
      <c r="BM855" s="209"/>
      <c r="BN855" s="209"/>
      <c r="BO855" s="209"/>
      <c r="BP855" s="209"/>
      <c r="BQ855" s="209"/>
      <c r="BR855" s="209"/>
      <c r="BS855" s="209"/>
      <c r="BT855" s="209"/>
      <c r="BU855" s="209"/>
      <c r="BV855" s="209"/>
      <c r="BW855" s="209"/>
      <c r="BX855" s="209"/>
      <c r="BY855" s="209"/>
      <c r="BZ855" s="209"/>
      <c r="CA855" s="209"/>
    </row>
    <row r="856" spans="23:79" x14ac:dyDescent="0.2"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  <c r="AT856" s="209"/>
      <c r="AU856" s="209"/>
      <c r="AV856" s="209"/>
      <c r="AW856" s="209"/>
      <c r="AX856" s="209"/>
      <c r="AY856" s="209"/>
      <c r="AZ856" s="209"/>
      <c r="BA856" s="209"/>
      <c r="BB856" s="209"/>
      <c r="BC856" s="209"/>
      <c r="BD856" s="209"/>
      <c r="BE856" s="209"/>
      <c r="BF856" s="209"/>
      <c r="BG856" s="209"/>
      <c r="BH856" s="209"/>
      <c r="BI856" s="209"/>
      <c r="BJ856" s="209"/>
      <c r="BK856" s="209"/>
      <c r="BL856" s="209"/>
      <c r="BM856" s="209"/>
      <c r="BN856" s="209"/>
      <c r="BO856" s="209"/>
      <c r="BP856" s="209"/>
      <c r="BQ856" s="209"/>
      <c r="BR856" s="209"/>
      <c r="BS856" s="209"/>
      <c r="BT856" s="209"/>
      <c r="BU856" s="209"/>
      <c r="BV856" s="209"/>
      <c r="BW856" s="209"/>
      <c r="BX856" s="209"/>
      <c r="BY856" s="209"/>
      <c r="BZ856" s="209"/>
      <c r="CA856" s="209"/>
    </row>
    <row r="857" spans="23:79" x14ac:dyDescent="0.2"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  <c r="AT857" s="209"/>
      <c r="AU857" s="209"/>
      <c r="AV857" s="209"/>
      <c r="AW857" s="209"/>
      <c r="AX857" s="209"/>
      <c r="AY857" s="209"/>
      <c r="AZ857" s="209"/>
      <c r="BA857" s="209"/>
      <c r="BB857" s="209"/>
      <c r="BC857" s="209"/>
      <c r="BD857" s="209"/>
      <c r="BE857" s="209"/>
      <c r="BF857" s="209"/>
      <c r="BG857" s="209"/>
      <c r="BH857" s="209"/>
      <c r="BI857" s="209"/>
      <c r="BJ857" s="209"/>
      <c r="BK857" s="209"/>
      <c r="BL857" s="209"/>
      <c r="BM857" s="209"/>
      <c r="BN857" s="209"/>
      <c r="BO857" s="209"/>
      <c r="BP857" s="209"/>
      <c r="BQ857" s="209"/>
      <c r="BR857" s="209"/>
      <c r="BS857" s="209"/>
      <c r="BT857" s="209"/>
      <c r="BU857" s="209"/>
      <c r="BV857" s="209"/>
      <c r="BW857" s="209"/>
      <c r="BX857" s="209"/>
      <c r="BY857" s="209"/>
      <c r="BZ857" s="209"/>
      <c r="CA857" s="209"/>
    </row>
    <row r="858" spans="23:79" x14ac:dyDescent="0.2"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  <c r="AT858" s="209"/>
      <c r="AU858" s="209"/>
      <c r="AV858" s="209"/>
      <c r="AW858" s="209"/>
      <c r="AX858" s="209"/>
      <c r="AY858" s="209"/>
      <c r="AZ858" s="209"/>
      <c r="BA858" s="209"/>
      <c r="BB858" s="209"/>
      <c r="BC858" s="209"/>
      <c r="BD858" s="209"/>
      <c r="BE858" s="209"/>
      <c r="BF858" s="209"/>
      <c r="BG858" s="209"/>
      <c r="BH858" s="209"/>
      <c r="BI858" s="209"/>
      <c r="BJ858" s="209"/>
      <c r="BK858" s="209"/>
      <c r="BL858" s="209"/>
      <c r="BM858" s="209"/>
      <c r="BN858" s="209"/>
      <c r="BO858" s="209"/>
      <c r="BP858" s="209"/>
      <c r="BQ858" s="209"/>
      <c r="BR858" s="209"/>
      <c r="BS858" s="209"/>
      <c r="BT858" s="209"/>
      <c r="BU858" s="209"/>
      <c r="BV858" s="209"/>
      <c r="BW858" s="209"/>
      <c r="BX858" s="209"/>
      <c r="BY858" s="209"/>
      <c r="BZ858" s="209"/>
      <c r="CA858" s="209"/>
    </row>
    <row r="859" spans="23:79" x14ac:dyDescent="0.2"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  <c r="AT859" s="209"/>
      <c r="AU859" s="209"/>
      <c r="AV859" s="209"/>
      <c r="AW859" s="209"/>
      <c r="AX859" s="209"/>
      <c r="AY859" s="209"/>
      <c r="AZ859" s="209"/>
      <c r="BA859" s="209"/>
      <c r="BB859" s="209"/>
      <c r="BC859" s="209"/>
      <c r="BD859" s="209"/>
      <c r="BE859" s="209"/>
      <c r="BF859" s="209"/>
      <c r="BG859" s="209"/>
      <c r="BH859" s="209"/>
      <c r="BI859" s="209"/>
      <c r="BJ859" s="209"/>
      <c r="BK859" s="209"/>
      <c r="BL859" s="209"/>
      <c r="BM859" s="209"/>
      <c r="BN859" s="209"/>
      <c r="BO859" s="209"/>
      <c r="BP859" s="209"/>
      <c r="BQ859" s="209"/>
      <c r="BR859" s="209"/>
      <c r="BS859" s="209"/>
      <c r="BT859" s="209"/>
      <c r="BU859" s="209"/>
      <c r="BV859" s="209"/>
      <c r="BW859" s="209"/>
      <c r="BX859" s="209"/>
      <c r="BY859" s="209"/>
      <c r="BZ859" s="209"/>
      <c r="CA859" s="209"/>
    </row>
    <row r="860" spans="23:79" x14ac:dyDescent="0.2"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  <c r="AT860" s="209"/>
      <c r="AU860" s="209"/>
      <c r="AV860" s="209"/>
      <c r="AW860" s="209"/>
      <c r="AX860" s="209"/>
      <c r="AY860" s="209"/>
      <c r="AZ860" s="209"/>
      <c r="BA860" s="209"/>
      <c r="BB860" s="209"/>
      <c r="BC860" s="209"/>
      <c r="BD860" s="209"/>
      <c r="BE860" s="209"/>
      <c r="BF860" s="209"/>
      <c r="BG860" s="209"/>
      <c r="BH860" s="209"/>
      <c r="BI860" s="209"/>
      <c r="BJ860" s="209"/>
      <c r="BK860" s="209"/>
      <c r="BL860" s="209"/>
      <c r="BM860" s="209"/>
      <c r="BN860" s="209"/>
      <c r="BO860" s="209"/>
      <c r="BP860" s="209"/>
      <c r="BQ860" s="209"/>
      <c r="BR860" s="209"/>
      <c r="BS860" s="209"/>
      <c r="BT860" s="209"/>
      <c r="BU860" s="209"/>
      <c r="BV860" s="209"/>
      <c r="BW860" s="209"/>
      <c r="BX860" s="209"/>
      <c r="BY860" s="209"/>
      <c r="BZ860" s="209"/>
      <c r="CA860" s="209"/>
    </row>
    <row r="861" spans="23:79" x14ac:dyDescent="0.2"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  <c r="AT861" s="209"/>
      <c r="AU861" s="209"/>
      <c r="AV861" s="209"/>
      <c r="AW861" s="209"/>
      <c r="AX861" s="209"/>
      <c r="AY861" s="209"/>
      <c r="AZ861" s="209"/>
      <c r="BA861" s="209"/>
      <c r="BB861" s="209"/>
      <c r="BC861" s="209"/>
      <c r="BD861" s="209"/>
      <c r="BE861" s="209"/>
      <c r="BF861" s="209"/>
      <c r="BG861" s="209"/>
      <c r="BH861" s="209"/>
      <c r="BI861" s="209"/>
      <c r="BJ861" s="209"/>
      <c r="BK861" s="209"/>
      <c r="BL861" s="209"/>
      <c r="BM861" s="209"/>
      <c r="BN861" s="209"/>
      <c r="BO861" s="209"/>
      <c r="BP861" s="209"/>
      <c r="BQ861" s="209"/>
      <c r="BR861" s="209"/>
      <c r="BS861" s="209"/>
      <c r="BT861" s="209"/>
      <c r="BU861" s="209"/>
      <c r="BV861" s="209"/>
      <c r="BW861" s="209"/>
      <c r="BX861" s="209"/>
      <c r="BY861" s="209"/>
      <c r="BZ861" s="209"/>
      <c r="CA861" s="209"/>
    </row>
    <row r="862" spans="23:79" x14ac:dyDescent="0.2"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  <c r="AT862" s="209"/>
      <c r="AU862" s="209"/>
      <c r="AV862" s="209"/>
      <c r="AW862" s="209"/>
      <c r="AX862" s="209"/>
      <c r="AY862" s="209"/>
      <c r="AZ862" s="209"/>
      <c r="BA862" s="209"/>
      <c r="BB862" s="209"/>
      <c r="BC862" s="209"/>
      <c r="BD862" s="209"/>
      <c r="BE862" s="209"/>
      <c r="BF862" s="209"/>
      <c r="BG862" s="209"/>
      <c r="BH862" s="209"/>
      <c r="BI862" s="209"/>
      <c r="BJ862" s="209"/>
      <c r="BK862" s="209"/>
      <c r="BL862" s="209"/>
      <c r="BM862" s="209"/>
      <c r="BN862" s="209"/>
      <c r="BO862" s="209"/>
      <c r="BP862" s="209"/>
      <c r="BQ862" s="209"/>
      <c r="BR862" s="209"/>
      <c r="BS862" s="209"/>
      <c r="BT862" s="209"/>
      <c r="BU862" s="209"/>
      <c r="BV862" s="209"/>
      <c r="BW862" s="209"/>
      <c r="BX862" s="209"/>
      <c r="BY862" s="209"/>
      <c r="BZ862" s="209"/>
      <c r="CA862" s="209"/>
    </row>
    <row r="863" spans="23:79" x14ac:dyDescent="0.2"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  <c r="AT863" s="209"/>
      <c r="AU863" s="209"/>
      <c r="AV863" s="209"/>
      <c r="AW863" s="209"/>
      <c r="AX863" s="209"/>
      <c r="AY863" s="209"/>
      <c r="AZ863" s="209"/>
      <c r="BA863" s="209"/>
      <c r="BB863" s="209"/>
      <c r="BC863" s="209"/>
      <c r="BD863" s="209"/>
      <c r="BE863" s="209"/>
      <c r="BF863" s="209"/>
      <c r="BG863" s="209"/>
      <c r="BH863" s="209"/>
      <c r="BI863" s="209"/>
      <c r="BJ863" s="209"/>
      <c r="BK863" s="209"/>
      <c r="BL863" s="209"/>
      <c r="BM863" s="209"/>
      <c r="BN863" s="209"/>
      <c r="BO863" s="209"/>
      <c r="BP863" s="209"/>
      <c r="BQ863" s="209"/>
      <c r="BR863" s="209"/>
      <c r="BS863" s="209"/>
      <c r="BT863" s="209"/>
      <c r="BU863" s="209"/>
      <c r="BV863" s="209"/>
      <c r="BW863" s="209"/>
      <c r="BX863" s="209"/>
      <c r="BY863" s="209"/>
      <c r="BZ863" s="209"/>
      <c r="CA863" s="209"/>
    </row>
    <row r="864" spans="23:79" x14ac:dyDescent="0.2"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  <c r="AT864" s="209"/>
      <c r="AU864" s="209"/>
      <c r="AV864" s="209"/>
      <c r="AW864" s="209"/>
      <c r="AX864" s="209"/>
      <c r="AY864" s="209"/>
      <c r="AZ864" s="209"/>
      <c r="BA864" s="209"/>
      <c r="BB864" s="209"/>
      <c r="BC864" s="209"/>
      <c r="BD864" s="209"/>
      <c r="BE864" s="209"/>
      <c r="BF864" s="209"/>
      <c r="BG864" s="209"/>
      <c r="BH864" s="209"/>
      <c r="BI864" s="209"/>
      <c r="BJ864" s="209"/>
      <c r="BK864" s="209"/>
      <c r="BL864" s="209"/>
      <c r="BM864" s="209"/>
      <c r="BN864" s="209"/>
      <c r="BO864" s="209"/>
      <c r="BP864" s="209"/>
      <c r="BQ864" s="209"/>
      <c r="BR864" s="209"/>
      <c r="BS864" s="209"/>
      <c r="BT864" s="209"/>
      <c r="BU864" s="209"/>
      <c r="BV864" s="209"/>
      <c r="BW864" s="209"/>
      <c r="BX864" s="209"/>
      <c r="BY864" s="209"/>
      <c r="BZ864" s="209"/>
      <c r="CA864" s="209"/>
    </row>
    <row r="865" spans="23:79" x14ac:dyDescent="0.2"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  <c r="AT865" s="209"/>
      <c r="AU865" s="209"/>
      <c r="AV865" s="209"/>
      <c r="AW865" s="209"/>
      <c r="AX865" s="209"/>
      <c r="AY865" s="209"/>
      <c r="AZ865" s="209"/>
      <c r="BA865" s="209"/>
      <c r="BB865" s="209"/>
      <c r="BC865" s="209"/>
      <c r="BD865" s="209"/>
      <c r="BE865" s="209"/>
      <c r="BF865" s="209"/>
      <c r="BG865" s="209"/>
      <c r="BH865" s="209"/>
      <c r="BI865" s="209"/>
      <c r="BJ865" s="209"/>
      <c r="BK865" s="209"/>
      <c r="BL865" s="209"/>
      <c r="BM865" s="209"/>
      <c r="BN865" s="209"/>
      <c r="BO865" s="209"/>
      <c r="BP865" s="209"/>
      <c r="BQ865" s="209"/>
      <c r="BR865" s="209"/>
      <c r="BS865" s="209"/>
      <c r="BT865" s="209"/>
      <c r="BU865" s="209"/>
      <c r="BV865" s="209"/>
      <c r="BW865" s="209"/>
      <c r="BX865" s="209"/>
      <c r="BY865" s="209"/>
      <c r="BZ865" s="209"/>
      <c r="CA865" s="209"/>
    </row>
    <row r="866" spans="23:79" x14ac:dyDescent="0.2"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  <c r="AT866" s="209"/>
      <c r="AU866" s="209"/>
      <c r="AV866" s="209"/>
      <c r="AW866" s="209"/>
      <c r="AX866" s="209"/>
      <c r="AY866" s="209"/>
      <c r="AZ866" s="209"/>
      <c r="BA866" s="209"/>
      <c r="BB866" s="209"/>
      <c r="BC866" s="209"/>
      <c r="BD866" s="209"/>
      <c r="BE866" s="209"/>
      <c r="BF866" s="209"/>
      <c r="BG866" s="209"/>
      <c r="BH866" s="209"/>
      <c r="BI866" s="209"/>
      <c r="BJ866" s="209"/>
      <c r="BK866" s="209"/>
      <c r="BL866" s="209"/>
      <c r="BM866" s="209"/>
      <c r="BN866" s="209"/>
      <c r="BO866" s="209"/>
      <c r="BP866" s="209"/>
      <c r="BQ866" s="209"/>
      <c r="BR866" s="209"/>
      <c r="BS866" s="209"/>
      <c r="BT866" s="209"/>
      <c r="BU866" s="209"/>
      <c r="BV866" s="209"/>
      <c r="BW866" s="209"/>
      <c r="BX866" s="209"/>
      <c r="BY866" s="209"/>
      <c r="BZ866" s="209"/>
      <c r="CA866" s="209"/>
    </row>
    <row r="867" spans="23:79" x14ac:dyDescent="0.2"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  <c r="AT867" s="209"/>
      <c r="AU867" s="209"/>
      <c r="AV867" s="209"/>
      <c r="AW867" s="209"/>
      <c r="AX867" s="209"/>
      <c r="AY867" s="209"/>
      <c r="AZ867" s="209"/>
      <c r="BA867" s="209"/>
      <c r="BB867" s="209"/>
      <c r="BC867" s="209"/>
      <c r="BD867" s="209"/>
      <c r="BE867" s="209"/>
      <c r="BF867" s="209"/>
      <c r="BG867" s="209"/>
      <c r="BH867" s="209"/>
      <c r="BI867" s="209"/>
      <c r="BJ867" s="209"/>
      <c r="BK867" s="209"/>
      <c r="BL867" s="209"/>
      <c r="BM867" s="209"/>
      <c r="BN867" s="209"/>
      <c r="BO867" s="209"/>
      <c r="BP867" s="209"/>
      <c r="BQ867" s="209"/>
      <c r="BR867" s="209"/>
      <c r="BS867" s="209"/>
      <c r="BT867" s="209"/>
      <c r="BU867" s="209"/>
      <c r="BV867" s="209"/>
      <c r="BW867" s="209"/>
      <c r="BX867" s="209"/>
      <c r="BY867" s="209"/>
      <c r="BZ867" s="209"/>
      <c r="CA867" s="209"/>
    </row>
    <row r="868" spans="23:79" x14ac:dyDescent="0.2"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  <c r="AT868" s="209"/>
      <c r="AU868" s="209"/>
      <c r="AV868" s="209"/>
      <c r="AW868" s="209"/>
      <c r="AX868" s="209"/>
      <c r="AY868" s="209"/>
      <c r="AZ868" s="209"/>
      <c r="BA868" s="209"/>
      <c r="BB868" s="209"/>
      <c r="BC868" s="209"/>
      <c r="BD868" s="209"/>
      <c r="BE868" s="209"/>
      <c r="BF868" s="209"/>
      <c r="BG868" s="209"/>
      <c r="BH868" s="209"/>
      <c r="BI868" s="209"/>
      <c r="BJ868" s="209"/>
      <c r="BK868" s="209"/>
      <c r="BL868" s="209"/>
      <c r="BM868" s="209"/>
      <c r="BN868" s="209"/>
      <c r="BO868" s="209"/>
      <c r="BP868" s="209"/>
      <c r="BQ868" s="209"/>
      <c r="BR868" s="209"/>
      <c r="BS868" s="209"/>
      <c r="BT868" s="209"/>
      <c r="BU868" s="209"/>
      <c r="BV868" s="209"/>
      <c r="BW868" s="209"/>
      <c r="BX868" s="209"/>
      <c r="BY868" s="209"/>
      <c r="BZ868" s="209"/>
      <c r="CA868" s="209"/>
    </row>
    <row r="869" spans="23:79" x14ac:dyDescent="0.2"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  <c r="AT869" s="209"/>
      <c r="AU869" s="209"/>
      <c r="AV869" s="209"/>
      <c r="AW869" s="209"/>
      <c r="AX869" s="209"/>
      <c r="AY869" s="209"/>
      <c r="AZ869" s="209"/>
      <c r="BA869" s="209"/>
      <c r="BB869" s="209"/>
      <c r="BC869" s="209"/>
      <c r="BD869" s="209"/>
      <c r="BE869" s="209"/>
      <c r="BF869" s="209"/>
      <c r="BG869" s="209"/>
      <c r="BH869" s="209"/>
      <c r="BI869" s="209"/>
      <c r="BJ869" s="209"/>
      <c r="BK869" s="209"/>
      <c r="BL869" s="209"/>
      <c r="BM869" s="209"/>
      <c r="BN869" s="209"/>
      <c r="BO869" s="209"/>
      <c r="BP869" s="209"/>
      <c r="BQ869" s="209"/>
      <c r="BR869" s="209"/>
      <c r="BS869" s="209"/>
      <c r="BT869" s="209"/>
      <c r="BU869" s="209"/>
      <c r="BV869" s="209"/>
      <c r="BW869" s="209"/>
      <c r="BX869" s="209"/>
      <c r="BY869" s="209"/>
      <c r="BZ869" s="209"/>
      <c r="CA869" s="209"/>
    </row>
    <row r="870" spans="23:79" x14ac:dyDescent="0.2"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  <c r="AT870" s="209"/>
      <c r="AU870" s="209"/>
      <c r="AV870" s="209"/>
      <c r="AW870" s="209"/>
      <c r="AX870" s="209"/>
      <c r="AY870" s="209"/>
      <c r="AZ870" s="209"/>
      <c r="BA870" s="209"/>
      <c r="BB870" s="209"/>
      <c r="BC870" s="209"/>
      <c r="BD870" s="209"/>
      <c r="BE870" s="209"/>
      <c r="BF870" s="209"/>
      <c r="BG870" s="209"/>
      <c r="BH870" s="209"/>
      <c r="BI870" s="209"/>
      <c r="BJ870" s="209"/>
      <c r="BK870" s="209"/>
      <c r="BL870" s="209"/>
      <c r="BM870" s="209"/>
      <c r="BN870" s="209"/>
      <c r="BO870" s="209"/>
      <c r="BP870" s="209"/>
      <c r="BQ870" s="209"/>
      <c r="BR870" s="209"/>
      <c r="BS870" s="209"/>
      <c r="BT870" s="209"/>
      <c r="BU870" s="209"/>
      <c r="BV870" s="209"/>
      <c r="BW870" s="209"/>
      <c r="BX870" s="209"/>
      <c r="BY870" s="209"/>
      <c r="BZ870" s="209"/>
      <c r="CA870" s="209"/>
    </row>
    <row r="871" spans="23:79" x14ac:dyDescent="0.2"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  <c r="AT871" s="209"/>
      <c r="AU871" s="209"/>
      <c r="AV871" s="209"/>
      <c r="AW871" s="209"/>
      <c r="AX871" s="209"/>
      <c r="AY871" s="209"/>
      <c r="AZ871" s="209"/>
      <c r="BA871" s="209"/>
      <c r="BB871" s="209"/>
      <c r="BC871" s="209"/>
      <c r="BD871" s="209"/>
      <c r="BE871" s="209"/>
      <c r="BF871" s="209"/>
      <c r="BG871" s="209"/>
      <c r="BH871" s="209"/>
      <c r="BI871" s="209"/>
      <c r="BJ871" s="209"/>
      <c r="BK871" s="209"/>
      <c r="BL871" s="209"/>
      <c r="BM871" s="209"/>
      <c r="BN871" s="209"/>
      <c r="BO871" s="209"/>
      <c r="BP871" s="209"/>
      <c r="BQ871" s="209"/>
      <c r="BR871" s="209"/>
      <c r="BS871" s="209"/>
      <c r="BT871" s="209"/>
      <c r="BU871" s="209"/>
      <c r="BV871" s="209"/>
      <c r="BW871" s="209"/>
      <c r="BX871" s="209"/>
      <c r="BY871" s="209"/>
      <c r="BZ871" s="209"/>
      <c r="CA871" s="209"/>
    </row>
    <row r="872" spans="23:79" x14ac:dyDescent="0.2"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  <c r="AT872" s="209"/>
      <c r="AU872" s="209"/>
      <c r="AV872" s="209"/>
      <c r="AW872" s="209"/>
      <c r="AX872" s="209"/>
      <c r="AY872" s="209"/>
      <c r="AZ872" s="209"/>
      <c r="BA872" s="209"/>
      <c r="BB872" s="209"/>
      <c r="BC872" s="209"/>
      <c r="BD872" s="209"/>
      <c r="BE872" s="209"/>
      <c r="BF872" s="209"/>
      <c r="BG872" s="209"/>
      <c r="BH872" s="209"/>
      <c r="BI872" s="209"/>
      <c r="BJ872" s="209"/>
      <c r="BK872" s="209"/>
      <c r="BL872" s="209"/>
      <c r="BM872" s="209"/>
      <c r="BN872" s="209"/>
      <c r="BO872" s="209"/>
      <c r="BP872" s="209"/>
      <c r="BQ872" s="209"/>
      <c r="BR872" s="209"/>
      <c r="BS872" s="209"/>
      <c r="BT872" s="209"/>
      <c r="BU872" s="209"/>
      <c r="BV872" s="209"/>
      <c r="BW872" s="209"/>
      <c r="BX872" s="209"/>
      <c r="BY872" s="209"/>
      <c r="BZ872" s="209"/>
      <c r="CA872" s="209"/>
    </row>
    <row r="873" spans="23:79" x14ac:dyDescent="0.2"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  <c r="AT873" s="209"/>
      <c r="AU873" s="209"/>
      <c r="AV873" s="209"/>
      <c r="AW873" s="209"/>
      <c r="AX873" s="209"/>
      <c r="AY873" s="209"/>
      <c r="AZ873" s="209"/>
      <c r="BA873" s="209"/>
      <c r="BB873" s="209"/>
      <c r="BC873" s="209"/>
      <c r="BD873" s="209"/>
      <c r="BE873" s="209"/>
      <c r="BF873" s="209"/>
      <c r="BG873" s="209"/>
      <c r="BH873" s="209"/>
      <c r="BI873" s="209"/>
      <c r="BJ873" s="209"/>
      <c r="BK873" s="209"/>
      <c r="BL873" s="209"/>
      <c r="BM873" s="209"/>
      <c r="BN873" s="209"/>
      <c r="BO873" s="209"/>
      <c r="BP873" s="209"/>
      <c r="BQ873" s="209"/>
      <c r="BR873" s="209"/>
      <c r="BS873" s="209"/>
      <c r="BT873" s="209"/>
      <c r="BU873" s="209"/>
      <c r="BV873" s="209"/>
      <c r="BW873" s="209"/>
      <c r="BX873" s="209"/>
      <c r="BY873" s="209"/>
      <c r="BZ873" s="209"/>
      <c r="CA873" s="209"/>
    </row>
    <row r="874" spans="23:79" x14ac:dyDescent="0.2"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  <c r="AT874" s="209"/>
      <c r="AU874" s="209"/>
      <c r="AV874" s="209"/>
      <c r="AW874" s="209"/>
      <c r="AX874" s="209"/>
      <c r="AY874" s="209"/>
      <c r="AZ874" s="209"/>
      <c r="BA874" s="209"/>
      <c r="BB874" s="209"/>
      <c r="BC874" s="209"/>
      <c r="BD874" s="209"/>
      <c r="BE874" s="209"/>
      <c r="BF874" s="209"/>
      <c r="BG874" s="209"/>
      <c r="BH874" s="209"/>
      <c r="BI874" s="209"/>
      <c r="BJ874" s="209"/>
      <c r="BK874" s="209"/>
      <c r="BL874" s="209"/>
      <c r="BM874" s="209"/>
      <c r="BN874" s="209"/>
      <c r="BO874" s="209"/>
      <c r="BP874" s="209"/>
      <c r="BQ874" s="209"/>
      <c r="BR874" s="209"/>
      <c r="BS874" s="209"/>
      <c r="BT874" s="209"/>
      <c r="BU874" s="209"/>
      <c r="BV874" s="209"/>
      <c r="BW874" s="209"/>
      <c r="BX874" s="209"/>
      <c r="BY874" s="209"/>
      <c r="BZ874" s="209"/>
      <c r="CA874" s="209"/>
    </row>
    <row r="875" spans="23:79" x14ac:dyDescent="0.2"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  <c r="AT875" s="209"/>
      <c r="AU875" s="209"/>
      <c r="AV875" s="209"/>
      <c r="AW875" s="209"/>
      <c r="AX875" s="209"/>
      <c r="AY875" s="209"/>
      <c r="AZ875" s="209"/>
      <c r="BA875" s="209"/>
      <c r="BB875" s="209"/>
      <c r="BC875" s="209"/>
      <c r="BD875" s="209"/>
      <c r="BE875" s="209"/>
      <c r="BF875" s="209"/>
      <c r="BG875" s="209"/>
      <c r="BH875" s="209"/>
      <c r="BI875" s="209"/>
      <c r="BJ875" s="209"/>
      <c r="BK875" s="209"/>
      <c r="BL875" s="209"/>
      <c r="BM875" s="209"/>
      <c r="BN875" s="209"/>
      <c r="BO875" s="209"/>
      <c r="BP875" s="209"/>
      <c r="BQ875" s="209"/>
      <c r="BR875" s="209"/>
      <c r="BS875" s="209"/>
      <c r="BT875" s="209"/>
      <c r="BU875" s="209"/>
      <c r="BV875" s="209"/>
      <c r="BW875" s="209"/>
      <c r="BX875" s="209"/>
      <c r="BY875" s="209"/>
      <c r="BZ875" s="209"/>
      <c r="CA875" s="209"/>
    </row>
    <row r="876" spans="23:79" x14ac:dyDescent="0.2"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  <c r="AT876" s="209"/>
      <c r="AU876" s="209"/>
      <c r="AV876" s="209"/>
      <c r="AW876" s="209"/>
      <c r="AX876" s="209"/>
      <c r="AY876" s="209"/>
      <c r="AZ876" s="209"/>
      <c r="BA876" s="209"/>
      <c r="BB876" s="209"/>
      <c r="BC876" s="209"/>
      <c r="BD876" s="209"/>
      <c r="BE876" s="209"/>
      <c r="BF876" s="209"/>
      <c r="BG876" s="209"/>
      <c r="BH876" s="209"/>
      <c r="BI876" s="209"/>
      <c r="BJ876" s="209"/>
      <c r="BK876" s="209"/>
      <c r="BL876" s="209"/>
      <c r="BM876" s="209"/>
      <c r="BN876" s="209"/>
      <c r="BO876" s="209"/>
      <c r="BP876" s="209"/>
      <c r="BQ876" s="209"/>
      <c r="BR876" s="209"/>
      <c r="BS876" s="209"/>
      <c r="BT876" s="209"/>
      <c r="BU876" s="209"/>
      <c r="BV876" s="209"/>
      <c r="BW876" s="209"/>
      <c r="BX876" s="209"/>
      <c r="BY876" s="209"/>
      <c r="BZ876" s="209"/>
      <c r="CA876" s="209"/>
    </row>
    <row r="877" spans="23:79" x14ac:dyDescent="0.2"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  <c r="AT877" s="209"/>
      <c r="AU877" s="209"/>
      <c r="AV877" s="209"/>
      <c r="AW877" s="209"/>
      <c r="AX877" s="209"/>
      <c r="AY877" s="209"/>
      <c r="AZ877" s="209"/>
      <c r="BA877" s="209"/>
      <c r="BB877" s="209"/>
      <c r="BC877" s="209"/>
      <c r="BD877" s="209"/>
      <c r="BE877" s="209"/>
      <c r="BF877" s="209"/>
      <c r="BG877" s="209"/>
      <c r="BH877" s="209"/>
      <c r="BI877" s="209"/>
      <c r="BJ877" s="209"/>
      <c r="BK877" s="209"/>
      <c r="BL877" s="209"/>
      <c r="BM877" s="209"/>
      <c r="BN877" s="209"/>
      <c r="BO877" s="209"/>
      <c r="BP877" s="209"/>
      <c r="BQ877" s="209"/>
      <c r="BR877" s="209"/>
      <c r="BS877" s="209"/>
      <c r="BT877" s="209"/>
      <c r="BU877" s="209"/>
      <c r="BV877" s="209"/>
      <c r="BW877" s="209"/>
      <c r="BX877" s="209"/>
      <c r="BY877" s="209"/>
      <c r="BZ877" s="209"/>
      <c r="CA877" s="209"/>
    </row>
    <row r="878" spans="23:79" x14ac:dyDescent="0.2"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  <c r="AT878" s="209"/>
      <c r="AU878" s="209"/>
      <c r="AV878" s="209"/>
      <c r="AW878" s="209"/>
      <c r="AX878" s="209"/>
      <c r="AY878" s="209"/>
      <c r="AZ878" s="209"/>
      <c r="BA878" s="209"/>
      <c r="BB878" s="209"/>
      <c r="BC878" s="209"/>
      <c r="BD878" s="209"/>
      <c r="BE878" s="209"/>
      <c r="BF878" s="209"/>
      <c r="BG878" s="209"/>
      <c r="BH878" s="209"/>
      <c r="BI878" s="209"/>
      <c r="BJ878" s="209"/>
      <c r="BK878" s="209"/>
      <c r="BL878" s="209"/>
      <c r="BM878" s="209"/>
      <c r="BN878" s="209"/>
      <c r="BO878" s="209"/>
      <c r="BP878" s="209"/>
      <c r="BQ878" s="209"/>
      <c r="BR878" s="209"/>
      <c r="BS878" s="209"/>
      <c r="BT878" s="209"/>
      <c r="BU878" s="209"/>
      <c r="BV878" s="209"/>
      <c r="BW878" s="209"/>
      <c r="BX878" s="209"/>
      <c r="BY878" s="209"/>
      <c r="BZ878" s="209"/>
      <c r="CA878" s="209"/>
    </row>
    <row r="879" spans="23:79" x14ac:dyDescent="0.2"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  <c r="AT879" s="209"/>
      <c r="AU879" s="209"/>
      <c r="AV879" s="209"/>
      <c r="AW879" s="209"/>
      <c r="AX879" s="209"/>
      <c r="AY879" s="209"/>
      <c r="AZ879" s="209"/>
      <c r="BA879" s="209"/>
      <c r="BB879" s="209"/>
      <c r="BC879" s="209"/>
      <c r="BD879" s="209"/>
      <c r="BE879" s="209"/>
      <c r="BF879" s="209"/>
      <c r="BG879" s="209"/>
      <c r="BH879" s="209"/>
      <c r="BI879" s="209"/>
      <c r="BJ879" s="209"/>
      <c r="BK879" s="209"/>
      <c r="BL879" s="209"/>
      <c r="BM879" s="209"/>
      <c r="BN879" s="209"/>
      <c r="BO879" s="209"/>
      <c r="BP879" s="209"/>
      <c r="BQ879" s="209"/>
      <c r="BR879" s="209"/>
      <c r="BS879" s="209"/>
      <c r="BT879" s="209"/>
      <c r="BU879" s="209"/>
      <c r="BV879" s="209"/>
      <c r="BW879" s="209"/>
      <c r="BX879" s="209"/>
      <c r="BY879" s="209"/>
      <c r="BZ879" s="209"/>
      <c r="CA879" s="209"/>
    </row>
    <row r="880" spans="23:79" x14ac:dyDescent="0.2"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  <c r="AT880" s="209"/>
      <c r="AU880" s="209"/>
      <c r="AV880" s="209"/>
      <c r="AW880" s="209"/>
      <c r="AX880" s="209"/>
      <c r="AY880" s="209"/>
      <c r="AZ880" s="209"/>
      <c r="BA880" s="209"/>
      <c r="BB880" s="209"/>
      <c r="BC880" s="209"/>
      <c r="BD880" s="209"/>
      <c r="BE880" s="209"/>
      <c r="BF880" s="209"/>
      <c r="BG880" s="209"/>
      <c r="BH880" s="209"/>
      <c r="BI880" s="209"/>
      <c r="BJ880" s="209"/>
      <c r="BK880" s="209"/>
      <c r="BL880" s="209"/>
      <c r="BM880" s="209"/>
      <c r="BN880" s="209"/>
      <c r="BO880" s="209"/>
      <c r="BP880" s="209"/>
      <c r="BQ880" s="209"/>
      <c r="BR880" s="209"/>
      <c r="BS880" s="209"/>
      <c r="BT880" s="209"/>
      <c r="BU880" s="209"/>
      <c r="BV880" s="209"/>
      <c r="BW880" s="209"/>
      <c r="BX880" s="209"/>
      <c r="BY880" s="209"/>
      <c r="BZ880" s="209"/>
      <c r="CA880" s="209"/>
    </row>
    <row r="881" spans="23:79" x14ac:dyDescent="0.2"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  <c r="AT881" s="209"/>
      <c r="AU881" s="209"/>
      <c r="AV881" s="209"/>
      <c r="AW881" s="209"/>
      <c r="AX881" s="209"/>
      <c r="AY881" s="209"/>
      <c r="AZ881" s="209"/>
      <c r="BA881" s="209"/>
      <c r="BB881" s="209"/>
      <c r="BC881" s="209"/>
      <c r="BD881" s="209"/>
      <c r="BE881" s="209"/>
      <c r="BF881" s="209"/>
      <c r="BG881" s="209"/>
      <c r="BH881" s="209"/>
      <c r="BI881" s="209"/>
      <c r="BJ881" s="209"/>
      <c r="BK881" s="209"/>
      <c r="BL881" s="209"/>
      <c r="BM881" s="209"/>
      <c r="BN881" s="209"/>
      <c r="BO881" s="209"/>
      <c r="BP881" s="209"/>
      <c r="BQ881" s="209"/>
      <c r="BR881" s="209"/>
      <c r="BS881" s="209"/>
      <c r="BT881" s="209"/>
      <c r="BU881" s="209"/>
      <c r="BV881" s="209"/>
      <c r="BW881" s="209"/>
      <c r="BX881" s="209"/>
      <c r="BY881" s="209"/>
      <c r="BZ881" s="209"/>
      <c r="CA881" s="209"/>
    </row>
    <row r="882" spans="23:79" x14ac:dyDescent="0.2"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  <c r="AT882" s="209"/>
      <c r="AU882" s="209"/>
      <c r="AV882" s="209"/>
      <c r="AW882" s="209"/>
      <c r="AX882" s="209"/>
      <c r="AY882" s="209"/>
      <c r="AZ882" s="209"/>
      <c r="BA882" s="209"/>
      <c r="BB882" s="209"/>
      <c r="BC882" s="209"/>
      <c r="BD882" s="209"/>
      <c r="BE882" s="209"/>
      <c r="BF882" s="209"/>
      <c r="BG882" s="209"/>
      <c r="BH882" s="209"/>
      <c r="BI882" s="209"/>
      <c r="BJ882" s="209"/>
      <c r="BK882" s="209"/>
      <c r="BL882" s="209"/>
      <c r="BM882" s="209"/>
      <c r="BN882" s="209"/>
      <c r="BO882" s="209"/>
      <c r="BP882" s="209"/>
      <c r="BQ882" s="209"/>
      <c r="BR882" s="209"/>
      <c r="BS882" s="209"/>
      <c r="BT882" s="209"/>
      <c r="BU882" s="209"/>
      <c r="BV882" s="209"/>
      <c r="BW882" s="209"/>
      <c r="BX882" s="209"/>
      <c r="BY882" s="209"/>
      <c r="BZ882" s="209"/>
      <c r="CA882" s="209"/>
    </row>
    <row r="883" spans="23:79" x14ac:dyDescent="0.2"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  <c r="AT883" s="209"/>
      <c r="AU883" s="209"/>
      <c r="AV883" s="209"/>
      <c r="AW883" s="209"/>
      <c r="AX883" s="209"/>
      <c r="AY883" s="209"/>
      <c r="AZ883" s="209"/>
      <c r="BA883" s="209"/>
      <c r="BB883" s="209"/>
      <c r="BC883" s="209"/>
      <c r="BD883" s="209"/>
      <c r="BE883" s="209"/>
      <c r="BF883" s="209"/>
      <c r="BG883" s="209"/>
      <c r="BH883" s="209"/>
      <c r="BI883" s="209"/>
      <c r="BJ883" s="209"/>
      <c r="BK883" s="209"/>
      <c r="BL883" s="209"/>
      <c r="BM883" s="209"/>
      <c r="BN883" s="209"/>
      <c r="BO883" s="209"/>
      <c r="BP883" s="209"/>
      <c r="BQ883" s="209"/>
      <c r="BR883" s="209"/>
      <c r="BS883" s="209"/>
      <c r="BT883" s="209"/>
      <c r="BU883" s="209"/>
      <c r="BV883" s="209"/>
      <c r="BW883" s="209"/>
      <c r="BX883" s="209"/>
      <c r="BY883" s="209"/>
      <c r="BZ883" s="209"/>
      <c r="CA883" s="209"/>
    </row>
    <row r="884" spans="23:79" x14ac:dyDescent="0.2"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  <c r="AT884" s="209"/>
      <c r="AU884" s="209"/>
      <c r="AV884" s="209"/>
      <c r="AW884" s="209"/>
      <c r="AX884" s="209"/>
      <c r="AY884" s="209"/>
      <c r="AZ884" s="209"/>
      <c r="BA884" s="209"/>
      <c r="BB884" s="209"/>
      <c r="BC884" s="209"/>
      <c r="BD884" s="209"/>
      <c r="BE884" s="209"/>
      <c r="BF884" s="209"/>
      <c r="BG884" s="209"/>
      <c r="BH884" s="209"/>
      <c r="BI884" s="209"/>
      <c r="BJ884" s="209"/>
      <c r="BK884" s="209"/>
      <c r="BL884" s="209"/>
      <c r="BM884" s="209"/>
      <c r="BN884" s="209"/>
      <c r="BO884" s="209"/>
      <c r="BP884" s="209"/>
      <c r="BQ884" s="209"/>
      <c r="BR884" s="209"/>
      <c r="BS884" s="209"/>
      <c r="BT884" s="209"/>
      <c r="BU884" s="209"/>
      <c r="BV884" s="209"/>
      <c r="BW884" s="209"/>
      <c r="BX884" s="209"/>
      <c r="BY884" s="209"/>
      <c r="BZ884" s="209"/>
      <c r="CA884" s="209"/>
    </row>
    <row r="885" spans="23:79" x14ac:dyDescent="0.2"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  <c r="AT885" s="209"/>
      <c r="AU885" s="209"/>
      <c r="AV885" s="209"/>
      <c r="AW885" s="209"/>
      <c r="AX885" s="209"/>
      <c r="AY885" s="209"/>
      <c r="AZ885" s="209"/>
      <c r="BA885" s="209"/>
      <c r="BB885" s="209"/>
      <c r="BC885" s="209"/>
      <c r="BD885" s="209"/>
      <c r="BE885" s="209"/>
      <c r="BF885" s="209"/>
      <c r="BG885" s="209"/>
      <c r="BH885" s="209"/>
      <c r="BI885" s="209"/>
      <c r="BJ885" s="209"/>
      <c r="BK885" s="209"/>
      <c r="BL885" s="209"/>
      <c r="BM885" s="209"/>
      <c r="BN885" s="209"/>
      <c r="BO885" s="209"/>
      <c r="BP885" s="209"/>
      <c r="BQ885" s="209"/>
      <c r="BR885" s="209"/>
      <c r="BS885" s="209"/>
      <c r="BT885" s="209"/>
      <c r="BU885" s="209"/>
      <c r="BV885" s="209"/>
      <c r="BW885" s="209"/>
      <c r="BX885" s="209"/>
      <c r="BY885" s="209"/>
      <c r="BZ885" s="209"/>
      <c r="CA885" s="209"/>
    </row>
    <row r="886" spans="23:79" x14ac:dyDescent="0.2"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  <c r="AT886" s="209"/>
      <c r="AU886" s="209"/>
      <c r="AV886" s="209"/>
      <c r="AW886" s="209"/>
      <c r="AX886" s="209"/>
      <c r="AY886" s="209"/>
      <c r="AZ886" s="209"/>
      <c r="BA886" s="209"/>
      <c r="BB886" s="209"/>
      <c r="BC886" s="209"/>
      <c r="BD886" s="209"/>
      <c r="BE886" s="209"/>
      <c r="BF886" s="209"/>
      <c r="BG886" s="209"/>
      <c r="BH886" s="209"/>
      <c r="BI886" s="209"/>
      <c r="BJ886" s="209"/>
      <c r="BK886" s="209"/>
      <c r="BL886" s="209"/>
      <c r="BM886" s="209"/>
      <c r="BN886" s="209"/>
      <c r="BO886" s="209"/>
      <c r="BP886" s="209"/>
      <c r="BQ886" s="209"/>
      <c r="BR886" s="209"/>
      <c r="BS886" s="209"/>
      <c r="BT886" s="209"/>
      <c r="BU886" s="209"/>
      <c r="BV886" s="209"/>
      <c r="BW886" s="209"/>
      <c r="BX886" s="209"/>
      <c r="BY886" s="209"/>
      <c r="BZ886" s="209"/>
      <c r="CA886" s="209"/>
    </row>
    <row r="887" spans="23:79" x14ac:dyDescent="0.2"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  <c r="AT887" s="209"/>
      <c r="AU887" s="209"/>
      <c r="AV887" s="209"/>
      <c r="AW887" s="209"/>
      <c r="AX887" s="209"/>
      <c r="AY887" s="209"/>
      <c r="AZ887" s="209"/>
      <c r="BA887" s="209"/>
      <c r="BB887" s="209"/>
      <c r="BC887" s="209"/>
      <c r="BD887" s="209"/>
      <c r="BE887" s="209"/>
      <c r="BF887" s="209"/>
      <c r="BG887" s="209"/>
      <c r="BH887" s="209"/>
      <c r="BI887" s="209"/>
      <c r="BJ887" s="209"/>
      <c r="BK887" s="209"/>
      <c r="BL887" s="209"/>
      <c r="BM887" s="209"/>
      <c r="BN887" s="209"/>
      <c r="BO887" s="209"/>
      <c r="BP887" s="209"/>
      <c r="BQ887" s="209"/>
      <c r="BR887" s="209"/>
      <c r="BS887" s="209"/>
      <c r="BT887" s="209"/>
      <c r="BU887" s="209"/>
      <c r="BV887" s="209"/>
      <c r="BW887" s="209"/>
      <c r="BX887" s="209"/>
      <c r="BY887" s="209"/>
      <c r="BZ887" s="209"/>
      <c r="CA887" s="209"/>
    </row>
    <row r="888" spans="23:79" x14ac:dyDescent="0.2"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  <c r="AT888" s="209"/>
      <c r="AU888" s="209"/>
      <c r="AV888" s="209"/>
      <c r="AW888" s="209"/>
      <c r="AX888" s="209"/>
      <c r="AY888" s="209"/>
      <c r="AZ888" s="209"/>
      <c r="BA888" s="209"/>
      <c r="BB888" s="209"/>
      <c r="BC888" s="209"/>
      <c r="BD888" s="209"/>
      <c r="BE888" s="209"/>
      <c r="BF888" s="209"/>
      <c r="BG888" s="209"/>
      <c r="BH888" s="209"/>
      <c r="BI888" s="209"/>
      <c r="BJ888" s="209"/>
      <c r="BK888" s="209"/>
      <c r="BL888" s="209"/>
      <c r="BM888" s="209"/>
      <c r="BN888" s="209"/>
      <c r="BO888" s="209"/>
      <c r="BP888" s="209"/>
      <c r="BQ888" s="209"/>
      <c r="BR888" s="209"/>
      <c r="BS888" s="209"/>
      <c r="BT888" s="209"/>
      <c r="BU888" s="209"/>
      <c r="BV888" s="209"/>
      <c r="BW888" s="209"/>
      <c r="BX888" s="209"/>
      <c r="BY888" s="209"/>
      <c r="BZ888" s="209"/>
      <c r="CA888" s="209"/>
    </row>
    <row r="889" spans="23:79" x14ac:dyDescent="0.2"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  <c r="AT889" s="209"/>
      <c r="AU889" s="209"/>
      <c r="AV889" s="209"/>
      <c r="AW889" s="209"/>
      <c r="AX889" s="209"/>
      <c r="AY889" s="209"/>
      <c r="AZ889" s="209"/>
      <c r="BA889" s="209"/>
      <c r="BB889" s="209"/>
      <c r="BC889" s="209"/>
      <c r="BD889" s="209"/>
      <c r="BE889" s="209"/>
      <c r="BF889" s="209"/>
      <c r="BG889" s="209"/>
      <c r="BH889" s="209"/>
      <c r="BI889" s="209"/>
      <c r="BJ889" s="209"/>
      <c r="BK889" s="209"/>
      <c r="BL889" s="209"/>
      <c r="BM889" s="209"/>
      <c r="BN889" s="209"/>
      <c r="BO889" s="209"/>
      <c r="BP889" s="209"/>
      <c r="BQ889" s="209"/>
      <c r="BR889" s="209"/>
      <c r="BS889" s="209"/>
      <c r="BT889" s="209"/>
      <c r="BU889" s="209"/>
      <c r="BV889" s="209"/>
      <c r="BW889" s="209"/>
      <c r="BX889" s="209"/>
      <c r="BY889" s="209"/>
      <c r="BZ889" s="209"/>
      <c r="CA889" s="209"/>
    </row>
    <row r="890" spans="23:79" x14ac:dyDescent="0.2"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  <c r="AT890" s="209"/>
      <c r="AU890" s="209"/>
      <c r="AV890" s="209"/>
      <c r="AW890" s="209"/>
      <c r="AX890" s="209"/>
      <c r="AY890" s="209"/>
      <c r="AZ890" s="209"/>
      <c r="BA890" s="209"/>
      <c r="BB890" s="209"/>
      <c r="BC890" s="209"/>
      <c r="BD890" s="209"/>
      <c r="BE890" s="209"/>
      <c r="BF890" s="209"/>
      <c r="BG890" s="209"/>
      <c r="BH890" s="209"/>
      <c r="BI890" s="209"/>
      <c r="BJ890" s="209"/>
      <c r="BK890" s="209"/>
      <c r="BL890" s="209"/>
      <c r="BM890" s="209"/>
      <c r="BN890" s="209"/>
      <c r="BO890" s="209"/>
      <c r="BP890" s="209"/>
      <c r="BQ890" s="209"/>
      <c r="BR890" s="209"/>
      <c r="BS890" s="209"/>
      <c r="BT890" s="209"/>
      <c r="BU890" s="209"/>
      <c r="BV890" s="209"/>
      <c r="BW890" s="209"/>
      <c r="BX890" s="209"/>
      <c r="BY890" s="209"/>
      <c r="BZ890" s="209"/>
      <c r="CA890" s="209"/>
    </row>
    <row r="891" spans="23:79" x14ac:dyDescent="0.2"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  <c r="AT891" s="209"/>
      <c r="AU891" s="209"/>
      <c r="AV891" s="209"/>
      <c r="AW891" s="209"/>
      <c r="AX891" s="209"/>
      <c r="AY891" s="209"/>
      <c r="AZ891" s="209"/>
      <c r="BA891" s="209"/>
      <c r="BB891" s="209"/>
      <c r="BC891" s="209"/>
      <c r="BD891" s="209"/>
      <c r="BE891" s="209"/>
      <c r="BF891" s="209"/>
      <c r="BG891" s="209"/>
      <c r="BH891" s="209"/>
      <c r="BI891" s="209"/>
      <c r="BJ891" s="209"/>
      <c r="BK891" s="209"/>
      <c r="BL891" s="209"/>
      <c r="BM891" s="209"/>
      <c r="BN891" s="209"/>
      <c r="BO891" s="209"/>
      <c r="BP891" s="209"/>
      <c r="BQ891" s="209"/>
      <c r="BR891" s="209"/>
      <c r="BS891" s="209"/>
      <c r="BT891" s="209"/>
      <c r="BU891" s="209"/>
      <c r="BV891" s="209"/>
      <c r="BW891" s="209"/>
      <c r="BX891" s="209"/>
      <c r="BY891" s="209"/>
      <c r="BZ891" s="209"/>
      <c r="CA891" s="209"/>
    </row>
    <row r="892" spans="23:79" x14ac:dyDescent="0.2"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  <c r="AT892" s="209"/>
      <c r="AU892" s="209"/>
      <c r="AV892" s="209"/>
      <c r="AW892" s="209"/>
      <c r="AX892" s="209"/>
      <c r="AY892" s="209"/>
      <c r="AZ892" s="209"/>
      <c r="BA892" s="209"/>
      <c r="BB892" s="209"/>
      <c r="BC892" s="209"/>
      <c r="BD892" s="209"/>
      <c r="BE892" s="209"/>
      <c r="BF892" s="209"/>
      <c r="BG892" s="209"/>
      <c r="BH892" s="209"/>
      <c r="BI892" s="209"/>
      <c r="BJ892" s="209"/>
      <c r="BK892" s="209"/>
      <c r="BL892" s="209"/>
      <c r="BM892" s="209"/>
      <c r="BN892" s="209"/>
      <c r="BO892" s="209"/>
      <c r="BP892" s="209"/>
      <c r="BQ892" s="209"/>
      <c r="BR892" s="209"/>
      <c r="BS892" s="209"/>
      <c r="BT892" s="209"/>
      <c r="BU892" s="209"/>
      <c r="BV892" s="209"/>
      <c r="BW892" s="209"/>
      <c r="BX892" s="209"/>
      <c r="BY892" s="209"/>
      <c r="BZ892" s="209"/>
      <c r="CA892" s="209"/>
    </row>
    <row r="893" spans="23:79" x14ac:dyDescent="0.2"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  <c r="AT893" s="209"/>
      <c r="AU893" s="209"/>
      <c r="AV893" s="209"/>
      <c r="AW893" s="209"/>
      <c r="AX893" s="209"/>
      <c r="AY893" s="209"/>
      <c r="AZ893" s="209"/>
      <c r="BA893" s="209"/>
      <c r="BB893" s="209"/>
      <c r="BC893" s="209"/>
      <c r="BD893" s="209"/>
      <c r="BE893" s="209"/>
      <c r="BF893" s="209"/>
      <c r="BG893" s="209"/>
      <c r="BH893" s="209"/>
      <c r="BI893" s="209"/>
      <c r="BJ893" s="209"/>
      <c r="BK893" s="209"/>
      <c r="BL893" s="209"/>
      <c r="BM893" s="209"/>
      <c r="BN893" s="209"/>
      <c r="BO893" s="209"/>
      <c r="BP893" s="209"/>
      <c r="BQ893" s="209"/>
      <c r="BR893" s="209"/>
      <c r="BS893" s="209"/>
      <c r="BT893" s="209"/>
      <c r="BU893" s="209"/>
      <c r="BV893" s="209"/>
      <c r="BW893" s="209"/>
      <c r="BX893" s="209"/>
      <c r="BY893" s="209"/>
      <c r="BZ893" s="209"/>
      <c r="CA893" s="209"/>
    </row>
    <row r="894" spans="23:79" x14ac:dyDescent="0.2"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  <c r="AT894" s="209"/>
      <c r="AU894" s="209"/>
      <c r="AV894" s="209"/>
      <c r="AW894" s="209"/>
      <c r="AX894" s="209"/>
      <c r="AY894" s="209"/>
      <c r="AZ894" s="209"/>
      <c r="BA894" s="209"/>
      <c r="BB894" s="209"/>
      <c r="BC894" s="209"/>
      <c r="BD894" s="209"/>
      <c r="BE894" s="209"/>
      <c r="BF894" s="209"/>
      <c r="BG894" s="209"/>
      <c r="BH894" s="209"/>
      <c r="BI894" s="209"/>
      <c r="BJ894" s="209"/>
      <c r="BK894" s="209"/>
      <c r="BL894" s="209"/>
      <c r="BM894" s="209"/>
      <c r="BN894" s="209"/>
      <c r="BO894" s="209"/>
      <c r="BP894" s="209"/>
      <c r="BQ894" s="209"/>
      <c r="BR894" s="209"/>
      <c r="BS894" s="209"/>
      <c r="BT894" s="209"/>
      <c r="BU894" s="209"/>
      <c r="BV894" s="209"/>
      <c r="BW894" s="209"/>
      <c r="BX894" s="209"/>
      <c r="BY894" s="209"/>
      <c r="BZ894" s="209"/>
      <c r="CA894" s="209"/>
    </row>
    <row r="895" spans="23:79" x14ac:dyDescent="0.2"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  <c r="AW895" s="209"/>
      <c r="AX895" s="209"/>
      <c r="AY895" s="209"/>
      <c r="AZ895" s="209"/>
      <c r="BA895" s="209"/>
      <c r="BB895" s="209"/>
      <c r="BC895" s="209"/>
      <c r="BD895" s="209"/>
      <c r="BE895" s="209"/>
      <c r="BF895" s="209"/>
      <c r="BG895" s="209"/>
      <c r="BH895" s="209"/>
      <c r="BI895" s="209"/>
      <c r="BJ895" s="209"/>
      <c r="BK895" s="209"/>
      <c r="BL895" s="209"/>
      <c r="BM895" s="209"/>
      <c r="BN895" s="209"/>
      <c r="BO895" s="209"/>
      <c r="BP895" s="209"/>
      <c r="BQ895" s="209"/>
      <c r="BR895" s="209"/>
      <c r="BS895" s="209"/>
      <c r="BT895" s="209"/>
      <c r="BU895" s="209"/>
      <c r="BV895" s="209"/>
      <c r="BW895" s="209"/>
      <c r="BX895" s="209"/>
      <c r="BY895" s="209"/>
      <c r="BZ895" s="209"/>
      <c r="CA895" s="209"/>
    </row>
    <row r="896" spans="23:79" x14ac:dyDescent="0.2"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  <c r="AT896" s="209"/>
      <c r="AU896" s="209"/>
      <c r="AV896" s="209"/>
      <c r="AW896" s="209"/>
      <c r="AX896" s="209"/>
      <c r="AY896" s="209"/>
      <c r="AZ896" s="209"/>
      <c r="BA896" s="209"/>
      <c r="BB896" s="209"/>
      <c r="BC896" s="209"/>
      <c r="BD896" s="209"/>
      <c r="BE896" s="209"/>
      <c r="BF896" s="209"/>
      <c r="BG896" s="209"/>
      <c r="BH896" s="209"/>
      <c r="BI896" s="209"/>
      <c r="BJ896" s="209"/>
      <c r="BK896" s="209"/>
      <c r="BL896" s="209"/>
      <c r="BM896" s="209"/>
      <c r="BN896" s="209"/>
      <c r="BO896" s="209"/>
      <c r="BP896" s="209"/>
      <c r="BQ896" s="209"/>
      <c r="BR896" s="209"/>
      <c r="BS896" s="209"/>
      <c r="BT896" s="209"/>
      <c r="BU896" s="209"/>
      <c r="BV896" s="209"/>
      <c r="BW896" s="209"/>
      <c r="BX896" s="209"/>
      <c r="BY896" s="209"/>
      <c r="BZ896" s="209"/>
      <c r="CA896" s="209"/>
    </row>
    <row r="897" spans="23:79" x14ac:dyDescent="0.2"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  <c r="AT897" s="209"/>
      <c r="AU897" s="209"/>
      <c r="AV897" s="209"/>
      <c r="AW897" s="209"/>
      <c r="AX897" s="209"/>
      <c r="AY897" s="209"/>
      <c r="AZ897" s="209"/>
      <c r="BA897" s="209"/>
      <c r="BB897" s="209"/>
      <c r="BC897" s="209"/>
      <c r="BD897" s="209"/>
      <c r="BE897" s="209"/>
      <c r="BF897" s="209"/>
      <c r="BG897" s="209"/>
      <c r="BH897" s="209"/>
      <c r="BI897" s="209"/>
      <c r="BJ897" s="209"/>
      <c r="BK897" s="209"/>
      <c r="BL897" s="209"/>
      <c r="BM897" s="209"/>
      <c r="BN897" s="209"/>
      <c r="BO897" s="209"/>
      <c r="BP897" s="209"/>
      <c r="BQ897" s="209"/>
      <c r="BR897" s="209"/>
      <c r="BS897" s="209"/>
      <c r="BT897" s="209"/>
      <c r="BU897" s="209"/>
      <c r="BV897" s="209"/>
      <c r="BW897" s="209"/>
      <c r="BX897" s="209"/>
      <c r="BY897" s="209"/>
      <c r="BZ897" s="209"/>
      <c r="CA897" s="209"/>
    </row>
    <row r="898" spans="23:79" x14ac:dyDescent="0.2"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  <c r="AT898" s="209"/>
      <c r="AU898" s="209"/>
      <c r="AV898" s="209"/>
      <c r="AW898" s="209"/>
      <c r="AX898" s="209"/>
      <c r="AY898" s="209"/>
      <c r="AZ898" s="209"/>
      <c r="BA898" s="209"/>
      <c r="BB898" s="209"/>
      <c r="BC898" s="209"/>
      <c r="BD898" s="209"/>
      <c r="BE898" s="209"/>
      <c r="BF898" s="209"/>
      <c r="BG898" s="209"/>
      <c r="BH898" s="209"/>
      <c r="BI898" s="209"/>
      <c r="BJ898" s="209"/>
      <c r="BK898" s="209"/>
      <c r="BL898" s="209"/>
      <c r="BM898" s="209"/>
      <c r="BN898" s="209"/>
      <c r="BO898" s="209"/>
      <c r="BP898" s="209"/>
      <c r="BQ898" s="209"/>
      <c r="BR898" s="209"/>
      <c r="BS898" s="209"/>
      <c r="BT898" s="209"/>
      <c r="BU898" s="209"/>
      <c r="BV898" s="209"/>
      <c r="BW898" s="209"/>
      <c r="BX898" s="209"/>
      <c r="BY898" s="209"/>
      <c r="BZ898" s="209"/>
      <c r="CA898" s="209"/>
    </row>
    <row r="899" spans="23:79" x14ac:dyDescent="0.2"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  <c r="AT899" s="209"/>
      <c r="AU899" s="209"/>
      <c r="AV899" s="209"/>
      <c r="AW899" s="209"/>
      <c r="AX899" s="209"/>
      <c r="AY899" s="209"/>
      <c r="AZ899" s="209"/>
      <c r="BA899" s="209"/>
      <c r="BB899" s="209"/>
      <c r="BC899" s="209"/>
      <c r="BD899" s="209"/>
      <c r="BE899" s="209"/>
      <c r="BF899" s="209"/>
      <c r="BG899" s="209"/>
      <c r="BH899" s="209"/>
      <c r="BI899" s="209"/>
      <c r="BJ899" s="209"/>
      <c r="BK899" s="209"/>
      <c r="BL899" s="209"/>
      <c r="BM899" s="209"/>
      <c r="BN899" s="209"/>
      <c r="BO899" s="209"/>
      <c r="BP899" s="209"/>
      <c r="BQ899" s="209"/>
      <c r="BR899" s="209"/>
      <c r="BS899" s="209"/>
      <c r="BT899" s="209"/>
      <c r="BU899" s="209"/>
      <c r="BV899" s="209"/>
      <c r="BW899" s="209"/>
      <c r="BX899" s="209"/>
      <c r="BY899" s="209"/>
      <c r="BZ899" s="209"/>
      <c r="CA899" s="209"/>
    </row>
    <row r="900" spans="23:79" x14ac:dyDescent="0.2"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  <c r="AT900" s="209"/>
      <c r="AU900" s="209"/>
      <c r="AV900" s="209"/>
      <c r="AW900" s="209"/>
      <c r="AX900" s="209"/>
      <c r="AY900" s="209"/>
      <c r="AZ900" s="209"/>
      <c r="BA900" s="209"/>
      <c r="BB900" s="209"/>
      <c r="BC900" s="209"/>
      <c r="BD900" s="209"/>
      <c r="BE900" s="209"/>
      <c r="BF900" s="209"/>
      <c r="BG900" s="209"/>
      <c r="BH900" s="209"/>
      <c r="BI900" s="209"/>
      <c r="BJ900" s="209"/>
      <c r="BK900" s="209"/>
      <c r="BL900" s="209"/>
      <c r="BM900" s="209"/>
      <c r="BN900" s="209"/>
      <c r="BO900" s="209"/>
      <c r="BP900" s="209"/>
      <c r="BQ900" s="209"/>
      <c r="BR900" s="209"/>
      <c r="BS900" s="209"/>
      <c r="BT900" s="209"/>
      <c r="BU900" s="209"/>
      <c r="BV900" s="209"/>
      <c r="BW900" s="209"/>
      <c r="BX900" s="209"/>
      <c r="BY900" s="209"/>
      <c r="BZ900" s="209"/>
      <c r="CA900" s="209"/>
    </row>
    <row r="901" spans="23:79" x14ac:dyDescent="0.2"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  <c r="AT901" s="209"/>
      <c r="AU901" s="209"/>
      <c r="AV901" s="209"/>
      <c r="AW901" s="209"/>
      <c r="AX901" s="209"/>
      <c r="AY901" s="209"/>
      <c r="AZ901" s="209"/>
      <c r="BA901" s="209"/>
      <c r="BB901" s="209"/>
      <c r="BC901" s="209"/>
      <c r="BD901" s="209"/>
      <c r="BE901" s="209"/>
      <c r="BF901" s="209"/>
      <c r="BG901" s="209"/>
      <c r="BH901" s="209"/>
      <c r="BI901" s="209"/>
      <c r="BJ901" s="209"/>
      <c r="BK901" s="209"/>
      <c r="BL901" s="209"/>
      <c r="BM901" s="209"/>
      <c r="BN901" s="209"/>
      <c r="BO901" s="209"/>
      <c r="BP901" s="209"/>
      <c r="BQ901" s="209"/>
      <c r="BR901" s="209"/>
      <c r="BS901" s="209"/>
      <c r="BT901" s="209"/>
      <c r="BU901" s="209"/>
      <c r="BV901" s="209"/>
      <c r="BW901" s="209"/>
      <c r="BX901" s="209"/>
      <c r="BY901" s="209"/>
      <c r="BZ901" s="209"/>
      <c r="CA901" s="209"/>
    </row>
    <row r="902" spans="23:79" x14ac:dyDescent="0.2"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  <c r="AT902" s="209"/>
      <c r="AU902" s="209"/>
      <c r="AV902" s="209"/>
      <c r="AW902" s="209"/>
      <c r="AX902" s="209"/>
      <c r="AY902" s="209"/>
      <c r="AZ902" s="209"/>
      <c r="BA902" s="209"/>
      <c r="BB902" s="209"/>
      <c r="BC902" s="209"/>
      <c r="BD902" s="209"/>
      <c r="BE902" s="209"/>
      <c r="BF902" s="209"/>
      <c r="BG902" s="209"/>
      <c r="BH902" s="209"/>
      <c r="BI902" s="209"/>
      <c r="BJ902" s="209"/>
      <c r="BK902" s="209"/>
      <c r="BL902" s="209"/>
      <c r="BM902" s="209"/>
      <c r="BN902" s="209"/>
      <c r="BO902" s="209"/>
      <c r="BP902" s="209"/>
      <c r="BQ902" s="209"/>
      <c r="BR902" s="209"/>
      <c r="BS902" s="209"/>
      <c r="BT902" s="209"/>
      <c r="BU902" s="209"/>
      <c r="BV902" s="209"/>
      <c r="BW902" s="209"/>
      <c r="BX902" s="209"/>
      <c r="BY902" s="209"/>
      <c r="BZ902" s="209"/>
      <c r="CA902" s="209"/>
    </row>
    <row r="903" spans="23:79" x14ac:dyDescent="0.2"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  <c r="AT903" s="209"/>
      <c r="AU903" s="209"/>
      <c r="AV903" s="209"/>
      <c r="AW903" s="209"/>
      <c r="AX903" s="209"/>
      <c r="AY903" s="209"/>
      <c r="AZ903" s="209"/>
      <c r="BA903" s="209"/>
      <c r="BB903" s="209"/>
      <c r="BC903" s="209"/>
      <c r="BD903" s="209"/>
      <c r="BE903" s="209"/>
      <c r="BF903" s="209"/>
      <c r="BG903" s="209"/>
      <c r="BH903" s="209"/>
      <c r="BI903" s="209"/>
      <c r="BJ903" s="209"/>
      <c r="BK903" s="209"/>
      <c r="BL903" s="209"/>
      <c r="BM903" s="209"/>
      <c r="BN903" s="209"/>
      <c r="BO903" s="209"/>
      <c r="BP903" s="209"/>
      <c r="BQ903" s="209"/>
      <c r="BR903" s="209"/>
      <c r="BS903" s="209"/>
      <c r="BT903" s="209"/>
      <c r="BU903" s="209"/>
      <c r="BV903" s="209"/>
      <c r="BW903" s="209"/>
      <c r="BX903" s="209"/>
      <c r="BY903" s="209"/>
      <c r="BZ903" s="209"/>
      <c r="CA903" s="209"/>
    </row>
    <row r="904" spans="23:79" x14ac:dyDescent="0.2"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  <c r="AT904" s="209"/>
      <c r="AU904" s="209"/>
      <c r="AV904" s="209"/>
      <c r="AW904" s="209"/>
      <c r="AX904" s="209"/>
      <c r="AY904" s="209"/>
      <c r="AZ904" s="209"/>
      <c r="BA904" s="209"/>
      <c r="BB904" s="209"/>
      <c r="BC904" s="209"/>
      <c r="BD904" s="209"/>
      <c r="BE904" s="209"/>
      <c r="BF904" s="209"/>
      <c r="BG904" s="209"/>
      <c r="BH904" s="209"/>
      <c r="BI904" s="209"/>
      <c r="BJ904" s="209"/>
      <c r="BK904" s="209"/>
      <c r="BL904" s="209"/>
      <c r="BM904" s="209"/>
      <c r="BN904" s="209"/>
      <c r="BO904" s="209"/>
      <c r="BP904" s="209"/>
      <c r="BQ904" s="209"/>
      <c r="BR904" s="209"/>
      <c r="BS904" s="209"/>
      <c r="BT904" s="209"/>
      <c r="BU904" s="209"/>
      <c r="BV904" s="209"/>
      <c r="BW904" s="209"/>
      <c r="BX904" s="209"/>
      <c r="BY904" s="209"/>
      <c r="BZ904" s="209"/>
      <c r="CA904" s="209"/>
    </row>
    <row r="905" spans="23:79" x14ac:dyDescent="0.2"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  <c r="AT905" s="209"/>
      <c r="AU905" s="209"/>
      <c r="AV905" s="209"/>
      <c r="AW905" s="209"/>
      <c r="AX905" s="209"/>
      <c r="AY905" s="209"/>
      <c r="AZ905" s="209"/>
      <c r="BA905" s="209"/>
      <c r="BB905" s="209"/>
      <c r="BC905" s="209"/>
      <c r="BD905" s="209"/>
      <c r="BE905" s="209"/>
      <c r="BF905" s="209"/>
      <c r="BG905" s="209"/>
      <c r="BH905" s="209"/>
      <c r="BI905" s="209"/>
      <c r="BJ905" s="209"/>
      <c r="BK905" s="209"/>
      <c r="BL905" s="209"/>
      <c r="BM905" s="209"/>
      <c r="BN905" s="209"/>
      <c r="BO905" s="209"/>
      <c r="BP905" s="209"/>
      <c r="BQ905" s="209"/>
      <c r="BR905" s="209"/>
      <c r="BS905" s="209"/>
      <c r="BT905" s="209"/>
      <c r="BU905" s="209"/>
      <c r="BV905" s="209"/>
      <c r="BW905" s="209"/>
      <c r="BX905" s="209"/>
      <c r="BY905" s="209"/>
      <c r="BZ905" s="209"/>
      <c r="CA905" s="209"/>
    </row>
    <row r="906" spans="23:79" x14ac:dyDescent="0.2"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  <c r="AT906" s="209"/>
      <c r="AU906" s="209"/>
      <c r="AV906" s="209"/>
      <c r="AW906" s="209"/>
      <c r="AX906" s="209"/>
      <c r="AY906" s="209"/>
      <c r="AZ906" s="209"/>
      <c r="BA906" s="209"/>
      <c r="BB906" s="209"/>
      <c r="BC906" s="209"/>
      <c r="BD906" s="209"/>
      <c r="BE906" s="209"/>
      <c r="BF906" s="209"/>
      <c r="BG906" s="209"/>
      <c r="BH906" s="209"/>
      <c r="BI906" s="209"/>
      <c r="BJ906" s="209"/>
      <c r="BK906" s="209"/>
      <c r="BL906" s="209"/>
      <c r="BM906" s="209"/>
      <c r="BN906" s="209"/>
      <c r="BO906" s="209"/>
      <c r="BP906" s="209"/>
      <c r="BQ906" s="209"/>
      <c r="BR906" s="209"/>
      <c r="BS906" s="209"/>
      <c r="BT906" s="209"/>
      <c r="BU906" s="209"/>
      <c r="BV906" s="209"/>
      <c r="BW906" s="209"/>
      <c r="BX906" s="209"/>
      <c r="BY906" s="209"/>
      <c r="BZ906" s="209"/>
      <c r="CA906" s="209"/>
    </row>
    <row r="907" spans="23:79" x14ac:dyDescent="0.2"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  <c r="AT907" s="209"/>
      <c r="AU907" s="209"/>
      <c r="AV907" s="209"/>
      <c r="AW907" s="209"/>
      <c r="AX907" s="209"/>
      <c r="AY907" s="209"/>
      <c r="AZ907" s="209"/>
      <c r="BA907" s="209"/>
      <c r="BB907" s="209"/>
      <c r="BC907" s="209"/>
      <c r="BD907" s="209"/>
      <c r="BE907" s="209"/>
      <c r="BF907" s="209"/>
      <c r="BG907" s="209"/>
      <c r="BH907" s="209"/>
      <c r="BI907" s="209"/>
      <c r="BJ907" s="209"/>
      <c r="BK907" s="209"/>
      <c r="BL907" s="209"/>
      <c r="BM907" s="209"/>
      <c r="BN907" s="209"/>
      <c r="BO907" s="209"/>
      <c r="BP907" s="209"/>
      <c r="BQ907" s="209"/>
      <c r="BR907" s="209"/>
      <c r="BS907" s="209"/>
      <c r="BT907" s="209"/>
      <c r="BU907" s="209"/>
      <c r="BV907" s="209"/>
      <c r="BW907" s="209"/>
      <c r="BX907" s="209"/>
      <c r="BY907" s="209"/>
      <c r="BZ907" s="209"/>
      <c r="CA907" s="209"/>
    </row>
    <row r="908" spans="23:79" x14ac:dyDescent="0.2"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  <c r="AT908" s="209"/>
      <c r="AU908" s="209"/>
      <c r="AV908" s="209"/>
      <c r="AW908" s="209"/>
      <c r="AX908" s="209"/>
      <c r="AY908" s="209"/>
      <c r="AZ908" s="209"/>
      <c r="BA908" s="209"/>
      <c r="BB908" s="209"/>
      <c r="BC908" s="209"/>
      <c r="BD908" s="209"/>
      <c r="BE908" s="209"/>
      <c r="BF908" s="209"/>
      <c r="BG908" s="209"/>
      <c r="BH908" s="209"/>
      <c r="BI908" s="209"/>
      <c r="BJ908" s="209"/>
      <c r="BK908" s="209"/>
      <c r="BL908" s="209"/>
      <c r="BM908" s="209"/>
      <c r="BN908" s="209"/>
      <c r="BO908" s="209"/>
      <c r="BP908" s="209"/>
      <c r="BQ908" s="209"/>
      <c r="BR908" s="209"/>
      <c r="BS908" s="209"/>
      <c r="BT908" s="209"/>
      <c r="BU908" s="209"/>
      <c r="BV908" s="209"/>
      <c r="BW908" s="209"/>
      <c r="BX908" s="209"/>
      <c r="BY908" s="209"/>
      <c r="BZ908" s="209"/>
      <c r="CA908" s="209"/>
    </row>
    <row r="909" spans="23:79" x14ac:dyDescent="0.2"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  <c r="AT909" s="209"/>
      <c r="AU909" s="209"/>
      <c r="AV909" s="209"/>
      <c r="AW909" s="209"/>
      <c r="AX909" s="209"/>
      <c r="AY909" s="209"/>
      <c r="AZ909" s="209"/>
      <c r="BA909" s="209"/>
      <c r="BB909" s="209"/>
      <c r="BC909" s="209"/>
      <c r="BD909" s="209"/>
      <c r="BE909" s="209"/>
      <c r="BF909" s="209"/>
      <c r="BG909" s="209"/>
      <c r="BH909" s="209"/>
      <c r="BI909" s="209"/>
      <c r="BJ909" s="209"/>
      <c r="BK909" s="209"/>
      <c r="BL909" s="209"/>
      <c r="BM909" s="209"/>
      <c r="BN909" s="209"/>
      <c r="BO909" s="209"/>
      <c r="BP909" s="209"/>
      <c r="BQ909" s="209"/>
      <c r="BR909" s="209"/>
      <c r="BS909" s="209"/>
      <c r="BT909" s="209"/>
      <c r="BU909" s="209"/>
      <c r="BV909" s="209"/>
      <c r="BW909" s="209"/>
      <c r="BX909" s="209"/>
      <c r="BY909" s="209"/>
      <c r="BZ909" s="209"/>
      <c r="CA909" s="209"/>
    </row>
    <row r="910" spans="23:79" x14ac:dyDescent="0.2"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  <c r="AT910" s="209"/>
      <c r="AU910" s="209"/>
      <c r="AV910" s="209"/>
      <c r="AW910" s="209"/>
      <c r="AX910" s="209"/>
      <c r="AY910" s="209"/>
      <c r="AZ910" s="209"/>
      <c r="BA910" s="209"/>
      <c r="BB910" s="209"/>
      <c r="BC910" s="209"/>
      <c r="BD910" s="209"/>
      <c r="BE910" s="209"/>
      <c r="BF910" s="209"/>
      <c r="BG910" s="209"/>
      <c r="BH910" s="209"/>
      <c r="BI910" s="209"/>
      <c r="BJ910" s="209"/>
      <c r="BK910" s="209"/>
      <c r="BL910" s="209"/>
      <c r="BM910" s="209"/>
      <c r="BN910" s="209"/>
      <c r="BO910" s="209"/>
      <c r="BP910" s="209"/>
      <c r="BQ910" s="209"/>
      <c r="BR910" s="209"/>
      <c r="BS910" s="209"/>
      <c r="BT910" s="209"/>
      <c r="BU910" s="209"/>
      <c r="BV910" s="209"/>
      <c r="BW910" s="209"/>
      <c r="BX910" s="209"/>
      <c r="BY910" s="209"/>
      <c r="BZ910" s="209"/>
      <c r="CA910" s="209"/>
    </row>
    <row r="911" spans="23:79" x14ac:dyDescent="0.2"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  <c r="AT911" s="209"/>
      <c r="AU911" s="209"/>
      <c r="AV911" s="209"/>
      <c r="AW911" s="209"/>
      <c r="AX911" s="209"/>
      <c r="AY911" s="209"/>
      <c r="AZ911" s="209"/>
      <c r="BA911" s="209"/>
      <c r="BB911" s="209"/>
      <c r="BC911" s="209"/>
      <c r="BD911" s="209"/>
      <c r="BE911" s="209"/>
      <c r="BF911" s="209"/>
      <c r="BG911" s="209"/>
      <c r="BH911" s="209"/>
      <c r="BI911" s="209"/>
      <c r="BJ911" s="209"/>
      <c r="BK911" s="209"/>
      <c r="BL911" s="209"/>
      <c r="BM911" s="209"/>
      <c r="BN911" s="209"/>
      <c r="BO911" s="209"/>
      <c r="BP911" s="209"/>
      <c r="BQ911" s="209"/>
      <c r="BR911" s="209"/>
      <c r="BS911" s="209"/>
      <c r="BT911" s="209"/>
      <c r="BU911" s="209"/>
      <c r="BV911" s="209"/>
      <c r="BW911" s="209"/>
      <c r="BX911" s="209"/>
      <c r="BY911" s="209"/>
      <c r="BZ911" s="209"/>
      <c r="CA911" s="209"/>
    </row>
    <row r="912" spans="23:79" x14ac:dyDescent="0.2"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  <c r="AT912" s="209"/>
      <c r="AU912" s="209"/>
      <c r="AV912" s="209"/>
      <c r="AW912" s="209"/>
      <c r="AX912" s="209"/>
      <c r="AY912" s="209"/>
      <c r="AZ912" s="209"/>
      <c r="BA912" s="209"/>
      <c r="BB912" s="209"/>
      <c r="BC912" s="209"/>
      <c r="BD912" s="209"/>
      <c r="BE912" s="209"/>
      <c r="BF912" s="209"/>
      <c r="BG912" s="209"/>
      <c r="BH912" s="209"/>
      <c r="BI912" s="209"/>
      <c r="BJ912" s="209"/>
      <c r="BK912" s="209"/>
      <c r="BL912" s="209"/>
      <c r="BM912" s="209"/>
      <c r="BN912" s="209"/>
      <c r="BO912" s="209"/>
      <c r="BP912" s="209"/>
      <c r="BQ912" s="209"/>
      <c r="BR912" s="209"/>
      <c r="BS912" s="209"/>
      <c r="BT912" s="209"/>
      <c r="BU912" s="209"/>
      <c r="BV912" s="209"/>
      <c r="BW912" s="209"/>
      <c r="BX912" s="209"/>
      <c r="BY912" s="209"/>
      <c r="BZ912" s="209"/>
      <c r="CA912" s="209"/>
    </row>
    <row r="913" spans="23:79" x14ac:dyDescent="0.2"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  <c r="AT913" s="209"/>
      <c r="AU913" s="209"/>
      <c r="AV913" s="209"/>
      <c r="AW913" s="209"/>
      <c r="AX913" s="209"/>
      <c r="AY913" s="209"/>
      <c r="AZ913" s="209"/>
      <c r="BA913" s="209"/>
      <c r="BB913" s="209"/>
      <c r="BC913" s="209"/>
      <c r="BD913" s="209"/>
      <c r="BE913" s="209"/>
      <c r="BF913" s="209"/>
      <c r="BG913" s="209"/>
      <c r="BH913" s="209"/>
      <c r="BI913" s="209"/>
      <c r="BJ913" s="209"/>
      <c r="BK913" s="209"/>
      <c r="BL913" s="209"/>
      <c r="BM913" s="209"/>
      <c r="BN913" s="209"/>
      <c r="BO913" s="209"/>
      <c r="BP913" s="209"/>
      <c r="BQ913" s="209"/>
      <c r="BR913" s="209"/>
      <c r="BS913" s="209"/>
      <c r="BT913" s="209"/>
      <c r="BU913" s="209"/>
      <c r="BV913" s="209"/>
      <c r="BW913" s="209"/>
      <c r="BX913" s="209"/>
      <c r="BY913" s="209"/>
      <c r="BZ913" s="209"/>
      <c r="CA913" s="209"/>
    </row>
    <row r="914" spans="23:79" x14ac:dyDescent="0.2"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  <c r="AT914" s="209"/>
      <c r="AU914" s="209"/>
      <c r="AV914" s="209"/>
      <c r="AW914" s="209"/>
      <c r="AX914" s="209"/>
      <c r="AY914" s="209"/>
      <c r="AZ914" s="209"/>
      <c r="BA914" s="209"/>
      <c r="BB914" s="209"/>
      <c r="BC914" s="209"/>
      <c r="BD914" s="209"/>
      <c r="BE914" s="209"/>
      <c r="BF914" s="209"/>
      <c r="BG914" s="209"/>
      <c r="BH914" s="209"/>
      <c r="BI914" s="209"/>
      <c r="BJ914" s="209"/>
      <c r="BK914" s="209"/>
      <c r="BL914" s="209"/>
      <c r="BM914" s="209"/>
      <c r="BN914" s="209"/>
      <c r="BO914" s="209"/>
      <c r="BP914" s="209"/>
      <c r="BQ914" s="209"/>
      <c r="BR914" s="209"/>
      <c r="BS914" s="209"/>
      <c r="BT914" s="209"/>
      <c r="BU914" s="209"/>
      <c r="BV914" s="209"/>
      <c r="BW914" s="209"/>
      <c r="BX914" s="209"/>
      <c r="BY914" s="209"/>
      <c r="BZ914" s="209"/>
      <c r="CA914" s="209"/>
    </row>
    <row r="915" spans="23:79" x14ac:dyDescent="0.2"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  <c r="AT915" s="209"/>
      <c r="AU915" s="209"/>
      <c r="AV915" s="209"/>
      <c r="AW915" s="209"/>
      <c r="AX915" s="209"/>
      <c r="AY915" s="209"/>
      <c r="AZ915" s="209"/>
      <c r="BA915" s="209"/>
      <c r="BB915" s="209"/>
      <c r="BC915" s="209"/>
      <c r="BD915" s="209"/>
      <c r="BE915" s="209"/>
      <c r="BF915" s="209"/>
      <c r="BG915" s="209"/>
      <c r="BH915" s="209"/>
      <c r="BI915" s="209"/>
      <c r="BJ915" s="209"/>
      <c r="BK915" s="209"/>
      <c r="BL915" s="209"/>
      <c r="BM915" s="209"/>
      <c r="BN915" s="209"/>
      <c r="BO915" s="209"/>
      <c r="BP915" s="209"/>
      <c r="BQ915" s="209"/>
      <c r="BR915" s="209"/>
      <c r="BS915" s="209"/>
      <c r="BT915" s="209"/>
      <c r="BU915" s="209"/>
      <c r="BV915" s="209"/>
      <c r="BW915" s="209"/>
      <c r="BX915" s="209"/>
      <c r="BY915" s="209"/>
      <c r="BZ915" s="209"/>
      <c r="CA915" s="209"/>
    </row>
    <row r="916" spans="23:79" x14ac:dyDescent="0.2"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  <c r="AT916" s="209"/>
      <c r="AU916" s="209"/>
      <c r="AV916" s="209"/>
      <c r="AW916" s="209"/>
      <c r="AX916" s="209"/>
      <c r="AY916" s="209"/>
      <c r="AZ916" s="209"/>
      <c r="BA916" s="209"/>
      <c r="BB916" s="209"/>
      <c r="BC916" s="209"/>
      <c r="BD916" s="209"/>
      <c r="BE916" s="209"/>
      <c r="BF916" s="209"/>
      <c r="BG916" s="209"/>
      <c r="BH916" s="209"/>
      <c r="BI916" s="209"/>
      <c r="BJ916" s="209"/>
      <c r="BK916" s="209"/>
      <c r="BL916" s="209"/>
      <c r="BM916" s="209"/>
      <c r="BN916" s="209"/>
      <c r="BO916" s="209"/>
      <c r="BP916" s="209"/>
      <c r="BQ916" s="209"/>
      <c r="BR916" s="209"/>
      <c r="BS916" s="209"/>
      <c r="BT916" s="209"/>
      <c r="BU916" s="209"/>
      <c r="BV916" s="209"/>
      <c r="BW916" s="209"/>
      <c r="BX916" s="209"/>
      <c r="BY916" s="209"/>
      <c r="BZ916" s="209"/>
      <c r="CA916" s="209"/>
    </row>
    <row r="917" spans="23:79" x14ac:dyDescent="0.2"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  <c r="AT917" s="209"/>
      <c r="AU917" s="209"/>
      <c r="AV917" s="209"/>
      <c r="AW917" s="209"/>
      <c r="AX917" s="209"/>
      <c r="AY917" s="209"/>
      <c r="AZ917" s="209"/>
      <c r="BA917" s="209"/>
      <c r="BB917" s="209"/>
      <c r="BC917" s="209"/>
      <c r="BD917" s="209"/>
      <c r="BE917" s="209"/>
      <c r="BF917" s="209"/>
      <c r="BG917" s="209"/>
      <c r="BH917" s="209"/>
      <c r="BI917" s="209"/>
      <c r="BJ917" s="209"/>
      <c r="BK917" s="209"/>
      <c r="BL917" s="209"/>
      <c r="BM917" s="209"/>
      <c r="BN917" s="209"/>
      <c r="BO917" s="209"/>
      <c r="BP917" s="209"/>
      <c r="BQ917" s="209"/>
      <c r="BR917" s="209"/>
      <c r="BS917" s="209"/>
      <c r="BT917" s="209"/>
      <c r="BU917" s="209"/>
      <c r="BV917" s="209"/>
      <c r="BW917" s="209"/>
      <c r="BX917" s="209"/>
      <c r="BY917" s="209"/>
      <c r="BZ917" s="209"/>
      <c r="CA917" s="209"/>
    </row>
    <row r="918" spans="23:79" x14ac:dyDescent="0.2"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  <c r="AT918" s="209"/>
      <c r="AU918" s="209"/>
      <c r="AV918" s="209"/>
      <c r="AW918" s="209"/>
      <c r="AX918" s="209"/>
      <c r="AY918" s="209"/>
      <c r="AZ918" s="209"/>
      <c r="BA918" s="209"/>
      <c r="BB918" s="209"/>
      <c r="BC918" s="209"/>
      <c r="BD918" s="209"/>
      <c r="BE918" s="209"/>
      <c r="BF918" s="209"/>
      <c r="BG918" s="209"/>
      <c r="BH918" s="209"/>
      <c r="BI918" s="209"/>
      <c r="BJ918" s="209"/>
      <c r="BK918" s="209"/>
      <c r="BL918" s="209"/>
      <c r="BM918" s="209"/>
      <c r="BN918" s="209"/>
      <c r="BO918" s="209"/>
      <c r="BP918" s="209"/>
      <c r="BQ918" s="209"/>
      <c r="BR918" s="209"/>
      <c r="BS918" s="209"/>
      <c r="BT918" s="209"/>
      <c r="BU918" s="209"/>
      <c r="BV918" s="209"/>
      <c r="BW918" s="209"/>
      <c r="BX918" s="209"/>
      <c r="BY918" s="209"/>
      <c r="BZ918" s="209"/>
      <c r="CA918" s="209"/>
    </row>
    <row r="919" spans="23:79" x14ac:dyDescent="0.2"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  <c r="AT919" s="209"/>
      <c r="AU919" s="209"/>
      <c r="AV919" s="209"/>
      <c r="AW919" s="209"/>
      <c r="AX919" s="209"/>
      <c r="AY919" s="209"/>
      <c r="AZ919" s="209"/>
      <c r="BA919" s="209"/>
      <c r="BB919" s="209"/>
      <c r="BC919" s="209"/>
      <c r="BD919" s="209"/>
      <c r="BE919" s="209"/>
      <c r="BF919" s="209"/>
      <c r="BG919" s="209"/>
      <c r="BH919" s="209"/>
      <c r="BI919" s="209"/>
      <c r="BJ919" s="209"/>
      <c r="BK919" s="209"/>
      <c r="BL919" s="209"/>
      <c r="BM919" s="209"/>
      <c r="BN919" s="209"/>
      <c r="BO919" s="209"/>
      <c r="BP919" s="209"/>
      <c r="BQ919" s="209"/>
      <c r="BR919" s="209"/>
      <c r="BS919" s="209"/>
      <c r="BT919" s="209"/>
      <c r="BU919" s="209"/>
      <c r="BV919" s="209"/>
      <c r="BW919" s="209"/>
      <c r="BX919" s="209"/>
      <c r="BY919" s="209"/>
      <c r="BZ919" s="209"/>
      <c r="CA919" s="209"/>
    </row>
    <row r="920" spans="23:79" x14ac:dyDescent="0.2"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  <c r="AT920" s="209"/>
      <c r="AU920" s="209"/>
      <c r="AV920" s="209"/>
      <c r="AW920" s="209"/>
      <c r="AX920" s="209"/>
      <c r="AY920" s="209"/>
      <c r="AZ920" s="209"/>
      <c r="BA920" s="209"/>
      <c r="BB920" s="209"/>
      <c r="BC920" s="209"/>
      <c r="BD920" s="209"/>
      <c r="BE920" s="209"/>
      <c r="BF920" s="209"/>
      <c r="BG920" s="209"/>
      <c r="BH920" s="209"/>
      <c r="BI920" s="209"/>
      <c r="BJ920" s="209"/>
      <c r="BK920" s="209"/>
      <c r="BL920" s="209"/>
      <c r="BM920" s="209"/>
      <c r="BN920" s="209"/>
      <c r="BO920" s="209"/>
      <c r="BP920" s="209"/>
      <c r="BQ920" s="209"/>
      <c r="BR920" s="209"/>
      <c r="BS920" s="209"/>
      <c r="BT920" s="209"/>
      <c r="BU920" s="209"/>
      <c r="BV920" s="209"/>
      <c r="BW920" s="209"/>
      <c r="BX920" s="209"/>
      <c r="BY920" s="209"/>
      <c r="BZ920" s="209"/>
      <c r="CA920" s="209"/>
    </row>
    <row r="921" spans="23:79" x14ac:dyDescent="0.2"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  <c r="AT921" s="209"/>
      <c r="AU921" s="209"/>
      <c r="AV921" s="209"/>
      <c r="AW921" s="209"/>
      <c r="AX921" s="209"/>
      <c r="AY921" s="209"/>
      <c r="AZ921" s="209"/>
      <c r="BA921" s="209"/>
      <c r="BB921" s="209"/>
      <c r="BC921" s="209"/>
      <c r="BD921" s="209"/>
      <c r="BE921" s="209"/>
      <c r="BF921" s="209"/>
      <c r="BG921" s="209"/>
      <c r="BH921" s="209"/>
      <c r="BI921" s="209"/>
      <c r="BJ921" s="209"/>
      <c r="BK921" s="209"/>
      <c r="BL921" s="209"/>
      <c r="BM921" s="209"/>
      <c r="BN921" s="209"/>
      <c r="BO921" s="209"/>
      <c r="BP921" s="209"/>
      <c r="BQ921" s="209"/>
      <c r="BR921" s="209"/>
      <c r="BS921" s="209"/>
      <c r="BT921" s="209"/>
      <c r="BU921" s="209"/>
      <c r="BV921" s="209"/>
      <c r="BW921" s="209"/>
      <c r="BX921" s="209"/>
      <c r="BY921" s="209"/>
      <c r="BZ921" s="209"/>
      <c r="CA921" s="209"/>
    </row>
    <row r="922" spans="23:79" x14ac:dyDescent="0.2"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  <c r="AT922" s="209"/>
      <c r="AU922" s="209"/>
      <c r="AV922" s="209"/>
      <c r="AW922" s="209"/>
      <c r="AX922" s="209"/>
      <c r="AY922" s="209"/>
      <c r="AZ922" s="209"/>
      <c r="BA922" s="209"/>
      <c r="BB922" s="209"/>
      <c r="BC922" s="209"/>
      <c r="BD922" s="209"/>
      <c r="BE922" s="209"/>
      <c r="BF922" s="209"/>
      <c r="BG922" s="209"/>
      <c r="BH922" s="209"/>
      <c r="BI922" s="209"/>
      <c r="BJ922" s="209"/>
      <c r="BK922" s="209"/>
      <c r="BL922" s="209"/>
      <c r="BM922" s="209"/>
      <c r="BN922" s="209"/>
      <c r="BO922" s="209"/>
      <c r="BP922" s="209"/>
      <c r="BQ922" s="209"/>
      <c r="BR922" s="209"/>
      <c r="BS922" s="209"/>
      <c r="BT922" s="209"/>
      <c r="BU922" s="209"/>
      <c r="BV922" s="209"/>
      <c r="BW922" s="209"/>
      <c r="BX922" s="209"/>
      <c r="BY922" s="209"/>
      <c r="BZ922" s="209"/>
      <c r="CA922" s="209"/>
    </row>
    <row r="923" spans="23:79" x14ac:dyDescent="0.2"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  <c r="AT923" s="209"/>
      <c r="AU923" s="209"/>
      <c r="AV923" s="209"/>
      <c r="AW923" s="209"/>
      <c r="AX923" s="209"/>
      <c r="AY923" s="209"/>
      <c r="AZ923" s="209"/>
      <c r="BA923" s="209"/>
      <c r="BB923" s="209"/>
      <c r="BC923" s="209"/>
      <c r="BD923" s="209"/>
      <c r="BE923" s="209"/>
      <c r="BF923" s="209"/>
      <c r="BG923" s="209"/>
      <c r="BH923" s="209"/>
      <c r="BI923" s="209"/>
      <c r="BJ923" s="209"/>
      <c r="BK923" s="209"/>
      <c r="BL923" s="209"/>
      <c r="BM923" s="209"/>
      <c r="BN923" s="209"/>
      <c r="BO923" s="209"/>
      <c r="BP923" s="209"/>
      <c r="BQ923" s="209"/>
      <c r="BR923" s="209"/>
      <c r="BS923" s="209"/>
      <c r="BT923" s="209"/>
      <c r="BU923" s="209"/>
      <c r="BV923" s="209"/>
      <c r="BW923" s="209"/>
      <c r="BX923" s="209"/>
      <c r="BY923" s="209"/>
      <c r="BZ923" s="209"/>
      <c r="CA923" s="209"/>
    </row>
    <row r="924" spans="23:79" x14ac:dyDescent="0.2"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  <c r="AT924" s="209"/>
      <c r="AU924" s="209"/>
      <c r="AV924" s="209"/>
      <c r="AW924" s="209"/>
      <c r="AX924" s="209"/>
      <c r="AY924" s="209"/>
      <c r="AZ924" s="209"/>
      <c r="BA924" s="209"/>
      <c r="BB924" s="209"/>
      <c r="BC924" s="209"/>
      <c r="BD924" s="209"/>
      <c r="BE924" s="209"/>
      <c r="BF924" s="209"/>
      <c r="BG924" s="209"/>
      <c r="BH924" s="209"/>
      <c r="BI924" s="209"/>
      <c r="BJ924" s="209"/>
      <c r="BK924" s="209"/>
      <c r="BL924" s="209"/>
      <c r="BM924" s="209"/>
      <c r="BN924" s="209"/>
      <c r="BO924" s="209"/>
      <c r="BP924" s="209"/>
      <c r="BQ924" s="209"/>
      <c r="BR924" s="209"/>
      <c r="BS924" s="209"/>
      <c r="BT924" s="209"/>
      <c r="BU924" s="209"/>
      <c r="BV924" s="209"/>
      <c r="BW924" s="209"/>
      <c r="BX924" s="209"/>
      <c r="BY924" s="209"/>
      <c r="BZ924" s="209"/>
      <c r="CA924" s="209"/>
    </row>
    <row r="925" spans="23:79" x14ac:dyDescent="0.2"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  <c r="AT925" s="209"/>
      <c r="AU925" s="209"/>
      <c r="AV925" s="209"/>
      <c r="AW925" s="209"/>
      <c r="AX925" s="209"/>
      <c r="AY925" s="209"/>
      <c r="AZ925" s="209"/>
      <c r="BA925" s="209"/>
      <c r="BB925" s="209"/>
      <c r="BC925" s="209"/>
      <c r="BD925" s="209"/>
      <c r="BE925" s="209"/>
      <c r="BF925" s="209"/>
      <c r="BG925" s="209"/>
      <c r="BH925" s="209"/>
      <c r="BI925" s="209"/>
      <c r="BJ925" s="209"/>
      <c r="BK925" s="209"/>
      <c r="BL925" s="209"/>
      <c r="BM925" s="209"/>
      <c r="BN925" s="209"/>
      <c r="BO925" s="209"/>
      <c r="BP925" s="209"/>
      <c r="BQ925" s="209"/>
      <c r="BR925" s="209"/>
      <c r="BS925" s="209"/>
      <c r="BT925" s="209"/>
      <c r="BU925" s="209"/>
      <c r="BV925" s="209"/>
      <c r="BW925" s="209"/>
      <c r="BX925" s="209"/>
      <c r="BY925" s="209"/>
      <c r="BZ925" s="209"/>
      <c r="CA925" s="209"/>
    </row>
    <row r="926" spans="23:79" x14ac:dyDescent="0.2"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  <c r="AT926" s="209"/>
      <c r="AU926" s="209"/>
      <c r="AV926" s="209"/>
      <c r="AW926" s="209"/>
      <c r="AX926" s="209"/>
      <c r="AY926" s="209"/>
      <c r="AZ926" s="209"/>
      <c r="BA926" s="209"/>
      <c r="BB926" s="209"/>
      <c r="BC926" s="209"/>
      <c r="BD926" s="209"/>
      <c r="BE926" s="209"/>
      <c r="BF926" s="209"/>
      <c r="BG926" s="209"/>
      <c r="BH926" s="209"/>
      <c r="BI926" s="209"/>
      <c r="BJ926" s="209"/>
      <c r="BK926" s="209"/>
      <c r="BL926" s="209"/>
      <c r="BM926" s="209"/>
      <c r="BN926" s="209"/>
      <c r="BO926" s="209"/>
      <c r="BP926" s="209"/>
      <c r="BQ926" s="209"/>
      <c r="BR926" s="209"/>
      <c r="BS926" s="209"/>
      <c r="BT926" s="209"/>
      <c r="BU926" s="209"/>
      <c r="BV926" s="209"/>
      <c r="BW926" s="209"/>
      <c r="BX926" s="209"/>
      <c r="BY926" s="209"/>
      <c r="BZ926" s="209"/>
      <c r="CA926" s="209"/>
    </row>
    <row r="927" spans="23:79" x14ac:dyDescent="0.2"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  <c r="AT927" s="209"/>
      <c r="AU927" s="209"/>
      <c r="AV927" s="209"/>
      <c r="AW927" s="209"/>
      <c r="AX927" s="209"/>
      <c r="AY927" s="209"/>
      <c r="AZ927" s="209"/>
      <c r="BA927" s="209"/>
      <c r="BB927" s="209"/>
      <c r="BC927" s="209"/>
      <c r="BD927" s="209"/>
      <c r="BE927" s="209"/>
      <c r="BF927" s="209"/>
      <c r="BG927" s="209"/>
      <c r="BH927" s="209"/>
      <c r="BI927" s="209"/>
      <c r="BJ927" s="209"/>
      <c r="BK927" s="209"/>
      <c r="BL927" s="209"/>
      <c r="BM927" s="209"/>
      <c r="BN927" s="209"/>
      <c r="BO927" s="209"/>
      <c r="BP927" s="209"/>
      <c r="BQ927" s="209"/>
      <c r="BR927" s="209"/>
      <c r="BS927" s="209"/>
      <c r="BT927" s="209"/>
      <c r="BU927" s="209"/>
      <c r="BV927" s="209"/>
      <c r="BW927" s="209"/>
      <c r="BX927" s="209"/>
      <c r="BY927" s="209"/>
      <c r="BZ927" s="209"/>
      <c r="CA927" s="209"/>
    </row>
    <row r="928" spans="23:79" x14ac:dyDescent="0.2"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  <c r="AT928" s="209"/>
      <c r="AU928" s="209"/>
      <c r="AV928" s="209"/>
      <c r="AW928" s="209"/>
      <c r="AX928" s="209"/>
      <c r="AY928" s="209"/>
      <c r="AZ928" s="209"/>
      <c r="BA928" s="209"/>
      <c r="BB928" s="209"/>
      <c r="BC928" s="209"/>
      <c r="BD928" s="209"/>
      <c r="BE928" s="209"/>
      <c r="BF928" s="209"/>
      <c r="BG928" s="209"/>
      <c r="BH928" s="209"/>
      <c r="BI928" s="209"/>
      <c r="BJ928" s="209"/>
      <c r="BK928" s="209"/>
      <c r="BL928" s="209"/>
      <c r="BM928" s="209"/>
      <c r="BN928" s="209"/>
      <c r="BO928" s="209"/>
      <c r="BP928" s="209"/>
      <c r="BQ928" s="209"/>
      <c r="BR928" s="209"/>
      <c r="BS928" s="209"/>
      <c r="BT928" s="209"/>
      <c r="BU928" s="209"/>
      <c r="BV928" s="209"/>
      <c r="BW928" s="209"/>
      <c r="BX928" s="209"/>
      <c r="BY928" s="209"/>
      <c r="BZ928" s="209"/>
      <c r="CA928" s="209"/>
    </row>
    <row r="929" spans="23:79" x14ac:dyDescent="0.2"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  <c r="AT929" s="209"/>
      <c r="AU929" s="209"/>
      <c r="AV929" s="209"/>
      <c r="AW929" s="209"/>
      <c r="AX929" s="209"/>
      <c r="AY929" s="209"/>
      <c r="AZ929" s="209"/>
      <c r="BA929" s="209"/>
      <c r="BB929" s="209"/>
      <c r="BC929" s="209"/>
      <c r="BD929" s="209"/>
      <c r="BE929" s="209"/>
      <c r="BF929" s="209"/>
      <c r="BG929" s="209"/>
      <c r="BH929" s="209"/>
      <c r="BI929" s="209"/>
      <c r="BJ929" s="209"/>
      <c r="BK929" s="209"/>
      <c r="BL929" s="209"/>
      <c r="BM929" s="209"/>
      <c r="BN929" s="209"/>
      <c r="BO929" s="209"/>
      <c r="BP929" s="209"/>
      <c r="BQ929" s="209"/>
      <c r="BR929" s="209"/>
      <c r="BS929" s="209"/>
      <c r="BT929" s="209"/>
      <c r="BU929" s="209"/>
      <c r="BV929" s="209"/>
      <c r="BW929" s="209"/>
      <c r="BX929" s="209"/>
      <c r="BY929" s="209"/>
      <c r="BZ929" s="209"/>
      <c r="CA929" s="209"/>
    </row>
    <row r="930" spans="23:79" x14ac:dyDescent="0.2"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  <c r="AT930" s="209"/>
      <c r="AU930" s="209"/>
      <c r="AV930" s="209"/>
      <c r="AW930" s="209"/>
      <c r="AX930" s="209"/>
      <c r="AY930" s="209"/>
      <c r="AZ930" s="209"/>
      <c r="BA930" s="209"/>
      <c r="BB930" s="209"/>
      <c r="BC930" s="209"/>
      <c r="BD930" s="209"/>
      <c r="BE930" s="209"/>
      <c r="BF930" s="209"/>
      <c r="BG930" s="209"/>
      <c r="BH930" s="209"/>
      <c r="BI930" s="209"/>
      <c r="BJ930" s="209"/>
      <c r="BK930" s="209"/>
      <c r="BL930" s="209"/>
      <c r="BM930" s="209"/>
      <c r="BN930" s="209"/>
      <c r="BO930" s="209"/>
      <c r="BP930" s="209"/>
      <c r="BQ930" s="209"/>
      <c r="BR930" s="209"/>
      <c r="BS930" s="209"/>
      <c r="BT930" s="209"/>
      <c r="BU930" s="209"/>
      <c r="BV930" s="209"/>
      <c r="BW930" s="209"/>
      <c r="BX930" s="209"/>
      <c r="BY930" s="209"/>
      <c r="BZ930" s="209"/>
      <c r="CA930" s="209"/>
    </row>
    <row r="931" spans="23:79" x14ac:dyDescent="0.2"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  <c r="AT931" s="209"/>
      <c r="AU931" s="209"/>
      <c r="AV931" s="209"/>
      <c r="AW931" s="209"/>
      <c r="AX931" s="209"/>
      <c r="AY931" s="209"/>
      <c r="AZ931" s="209"/>
      <c r="BA931" s="209"/>
      <c r="BB931" s="209"/>
      <c r="BC931" s="209"/>
      <c r="BD931" s="209"/>
      <c r="BE931" s="209"/>
      <c r="BF931" s="209"/>
      <c r="BG931" s="209"/>
      <c r="BH931" s="209"/>
      <c r="BI931" s="209"/>
      <c r="BJ931" s="209"/>
      <c r="BK931" s="209"/>
      <c r="BL931" s="209"/>
      <c r="BM931" s="209"/>
      <c r="BN931" s="209"/>
      <c r="BO931" s="209"/>
      <c r="BP931" s="209"/>
      <c r="BQ931" s="209"/>
      <c r="BR931" s="209"/>
      <c r="BS931" s="209"/>
      <c r="BT931" s="209"/>
      <c r="BU931" s="209"/>
      <c r="BV931" s="209"/>
      <c r="BW931" s="209"/>
      <c r="BX931" s="209"/>
      <c r="BY931" s="209"/>
      <c r="BZ931" s="209"/>
      <c r="CA931" s="209"/>
    </row>
    <row r="932" spans="23:79" x14ac:dyDescent="0.2"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  <c r="AT932" s="209"/>
      <c r="AU932" s="209"/>
      <c r="AV932" s="209"/>
      <c r="AW932" s="209"/>
      <c r="AX932" s="209"/>
      <c r="AY932" s="209"/>
      <c r="AZ932" s="209"/>
      <c r="BA932" s="209"/>
      <c r="BB932" s="209"/>
      <c r="BC932" s="209"/>
      <c r="BD932" s="209"/>
      <c r="BE932" s="209"/>
      <c r="BF932" s="209"/>
      <c r="BG932" s="209"/>
      <c r="BH932" s="209"/>
      <c r="BI932" s="209"/>
      <c r="BJ932" s="209"/>
      <c r="BK932" s="209"/>
      <c r="BL932" s="209"/>
      <c r="BM932" s="209"/>
      <c r="BN932" s="209"/>
      <c r="BO932" s="209"/>
      <c r="BP932" s="209"/>
      <c r="BQ932" s="209"/>
      <c r="BR932" s="209"/>
      <c r="BS932" s="209"/>
      <c r="BT932" s="209"/>
      <c r="BU932" s="209"/>
      <c r="BV932" s="209"/>
      <c r="BW932" s="209"/>
      <c r="BX932" s="209"/>
      <c r="BY932" s="209"/>
      <c r="BZ932" s="209"/>
      <c r="CA932" s="209"/>
    </row>
    <row r="933" spans="23:79" x14ac:dyDescent="0.2"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  <c r="AT933" s="209"/>
      <c r="AU933" s="209"/>
      <c r="AV933" s="209"/>
      <c r="AW933" s="209"/>
      <c r="AX933" s="209"/>
      <c r="AY933" s="209"/>
      <c r="AZ933" s="209"/>
      <c r="BA933" s="209"/>
      <c r="BB933" s="209"/>
      <c r="BC933" s="209"/>
      <c r="BD933" s="209"/>
      <c r="BE933" s="209"/>
      <c r="BF933" s="209"/>
      <c r="BG933" s="209"/>
      <c r="BH933" s="209"/>
      <c r="BI933" s="209"/>
      <c r="BJ933" s="209"/>
      <c r="BK933" s="209"/>
      <c r="BL933" s="209"/>
      <c r="BM933" s="209"/>
      <c r="BN933" s="209"/>
      <c r="BO933" s="209"/>
      <c r="BP933" s="209"/>
      <c r="BQ933" s="209"/>
      <c r="BR933" s="209"/>
      <c r="BS933" s="209"/>
      <c r="BT933" s="209"/>
      <c r="BU933" s="209"/>
      <c r="BV933" s="209"/>
      <c r="BW933" s="209"/>
      <c r="BX933" s="209"/>
      <c r="BY933" s="209"/>
      <c r="BZ933" s="209"/>
      <c r="CA933" s="209"/>
    </row>
    <row r="934" spans="23:79" x14ac:dyDescent="0.2"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  <c r="AT934" s="209"/>
      <c r="AU934" s="209"/>
      <c r="AV934" s="209"/>
      <c r="AW934" s="209"/>
      <c r="AX934" s="209"/>
      <c r="AY934" s="209"/>
      <c r="AZ934" s="209"/>
      <c r="BA934" s="209"/>
      <c r="BB934" s="209"/>
      <c r="BC934" s="209"/>
      <c r="BD934" s="209"/>
      <c r="BE934" s="209"/>
      <c r="BF934" s="209"/>
      <c r="BG934" s="209"/>
      <c r="BH934" s="209"/>
      <c r="BI934" s="209"/>
      <c r="BJ934" s="209"/>
      <c r="BK934" s="209"/>
      <c r="BL934" s="209"/>
      <c r="BM934" s="209"/>
      <c r="BN934" s="209"/>
      <c r="BO934" s="209"/>
      <c r="BP934" s="209"/>
      <c r="BQ934" s="209"/>
      <c r="BR934" s="209"/>
      <c r="BS934" s="209"/>
      <c r="BT934" s="209"/>
      <c r="BU934" s="209"/>
      <c r="BV934" s="209"/>
      <c r="BW934" s="209"/>
      <c r="BX934" s="209"/>
      <c r="BY934" s="209"/>
      <c r="BZ934" s="209"/>
      <c r="CA934" s="209"/>
    </row>
    <row r="935" spans="23:79" x14ac:dyDescent="0.2"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  <c r="AT935" s="209"/>
      <c r="AU935" s="209"/>
      <c r="AV935" s="209"/>
      <c r="AW935" s="209"/>
      <c r="AX935" s="209"/>
      <c r="AY935" s="209"/>
      <c r="AZ935" s="209"/>
      <c r="BA935" s="209"/>
      <c r="BB935" s="209"/>
      <c r="BC935" s="209"/>
      <c r="BD935" s="209"/>
      <c r="BE935" s="209"/>
      <c r="BF935" s="209"/>
      <c r="BG935" s="209"/>
      <c r="BH935" s="209"/>
      <c r="BI935" s="209"/>
      <c r="BJ935" s="209"/>
      <c r="BK935" s="209"/>
      <c r="BL935" s="209"/>
      <c r="BM935" s="209"/>
      <c r="BN935" s="209"/>
      <c r="BO935" s="209"/>
      <c r="BP935" s="209"/>
      <c r="BQ935" s="209"/>
      <c r="BR935" s="209"/>
      <c r="BS935" s="209"/>
      <c r="BT935" s="209"/>
      <c r="BU935" s="209"/>
      <c r="BV935" s="209"/>
      <c r="BW935" s="209"/>
      <c r="BX935" s="209"/>
      <c r="BY935" s="209"/>
      <c r="BZ935" s="209"/>
      <c r="CA935" s="209"/>
    </row>
    <row r="936" spans="23:79" x14ac:dyDescent="0.2"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  <c r="AT936" s="209"/>
      <c r="AU936" s="209"/>
      <c r="AV936" s="209"/>
      <c r="AW936" s="209"/>
      <c r="AX936" s="209"/>
      <c r="AY936" s="209"/>
      <c r="AZ936" s="209"/>
      <c r="BA936" s="209"/>
      <c r="BB936" s="209"/>
      <c r="BC936" s="209"/>
      <c r="BD936" s="209"/>
      <c r="BE936" s="209"/>
      <c r="BF936" s="209"/>
      <c r="BG936" s="209"/>
      <c r="BH936" s="209"/>
      <c r="BI936" s="209"/>
      <c r="BJ936" s="209"/>
      <c r="BK936" s="209"/>
      <c r="BL936" s="209"/>
      <c r="BM936" s="209"/>
      <c r="BN936" s="209"/>
      <c r="BO936" s="209"/>
      <c r="BP936" s="209"/>
      <c r="BQ936" s="209"/>
      <c r="BR936" s="209"/>
      <c r="BS936" s="209"/>
      <c r="BT936" s="209"/>
      <c r="BU936" s="209"/>
      <c r="BV936" s="209"/>
      <c r="BW936" s="209"/>
      <c r="BX936" s="209"/>
      <c r="BY936" s="209"/>
      <c r="BZ936" s="209"/>
      <c r="CA936" s="209"/>
    </row>
    <row r="937" spans="23:79" x14ac:dyDescent="0.2"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  <c r="AT937" s="209"/>
      <c r="AU937" s="209"/>
      <c r="AV937" s="209"/>
      <c r="AW937" s="209"/>
      <c r="AX937" s="209"/>
      <c r="AY937" s="209"/>
      <c r="AZ937" s="209"/>
      <c r="BA937" s="209"/>
      <c r="BB937" s="209"/>
      <c r="BC937" s="209"/>
      <c r="BD937" s="209"/>
      <c r="BE937" s="209"/>
      <c r="BF937" s="209"/>
      <c r="BG937" s="209"/>
      <c r="BH937" s="209"/>
      <c r="BI937" s="209"/>
      <c r="BJ937" s="209"/>
      <c r="BK937" s="209"/>
      <c r="BL937" s="209"/>
      <c r="BM937" s="209"/>
      <c r="BN937" s="209"/>
      <c r="BO937" s="209"/>
      <c r="BP937" s="209"/>
      <c r="BQ937" s="209"/>
      <c r="BR937" s="209"/>
      <c r="BS937" s="209"/>
      <c r="BT937" s="209"/>
      <c r="BU937" s="209"/>
      <c r="BV937" s="209"/>
      <c r="BW937" s="209"/>
      <c r="BX937" s="209"/>
      <c r="BY937" s="209"/>
      <c r="BZ937" s="209"/>
      <c r="CA937" s="209"/>
    </row>
    <row r="938" spans="23:79" x14ac:dyDescent="0.2"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  <c r="AT938" s="209"/>
      <c r="AU938" s="209"/>
      <c r="AV938" s="209"/>
      <c r="AW938" s="209"/>
      <c r="AX938" s="209"/>
      <c r="AY938" s="209"/>
      <c r="AZ938" s="209"/>
      <c r="BA938" s="209"/>
      <c r="BB938" s="209"/>
      <c r="BC938" s="209"/>
      <c r="BD938" s="209"/>
      <c r="BE938" s="209"/>
      <c r="BF938" s="209"/>
      <c r="BG938" s="209"/>
      <c r="BH938" s="209"/>
      <c r="BI938" s="209"/>
      <c r="BJ938" s="209"/>
      <c r="BK938" s="209"/>
      <c r="BL938" s="209"/>
      <c r="BM938" s="209"/>
      <c r="BN938" s="209"/>
      <c r="BO938" s="209"/>
      <c r="BP938" s="209"/>
      <c r="BQ938" s="209"/>
      <c r="BR938" s="209"/>
      <c r="BS938" s="209"/>
      <c r="BT938" s="209"/>
      <c r="BU938" s="209"/>
      <c r="BV938" s="209"/>
      <c r="BW938" s="209"/>
      <c r="BX938" s="209"/>
      <c r="BY938" s="209"/>
      <c r="BZ938" s="209"/>
      <c r="CA938" s="209"/>
    </row>
    <row r="939" spans="23:79" x14ac:dyDescent="0.2"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  <c r="AT939" s="209"/>
      <c r="AU939" s="209"/>
      <c r="AV939" s="209"/>
      <c r="AW939" s="209"/>
      <c r="AX939" s="209"/>
      <c r="AY939" s="209"/>
      <c r="AZ939" s="209"/>
      <c r="BA939" s="209"/>
      <c r="BB939" s="209"/>
      <c r="BC939" s="209"/>
      <c r="BD939" s="209"/>
      <c r="BE939" s="209"/>
      <c r="BF939" s="209"/>
      <c r="BG939" s="209"/>
      <c r="BH939" s="209"/>
      <c r="BI939" s="209"/>
      <c r="BJ939" s="209"/>
      <c r="BK939" s="209"/>
      <c r="BL939" s="209"/>
      <c r="BM939" s="209"/>
      <c r="BN939" s="209"/>
      <c r="BO939" s="209"/>
      <c r="BP939" s="209"/>
      <c r="BQ939" s="209"/>
      <c r="BR939" s="209"/>
      <c r="BS939" s="209"/>
      <c r="BT939" s="209"/>
      <c r="BU939" s="209"/>
      <c r="BV939" s="209"/>
      <c r="BW939" s="209"/>
      <c r="BX939" s="209"/>
      <c r="BY939" s="209"/>
      <c r="BZ939" s="209"/>
      <c r="CA939" s="209"/>
    </row>
    <row r="940" spans="23:79" x14ac:dyDescent="0.2"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  <c r="AT940" s="209"/>
      <c r="AU940" s="209"/>
      <c r="AV940" s="209"/>
      <c r="AW940" s="209"/>
      <c r="AX940" s="209"/>
      <c r="AY940" s="209"/>
      <c r="AZ940" s="209"/>
      <c r="BA940" s="209"/>
      <c r="BB940" s="209"/>
      <c r="BC940" s="209"/>
      <c r="BD940" s="209"/>
      <c r="BE940" s="209"/>
      <c r="BF940" s="209"/>
      <c r="BG940" s="209"/>
      <c r="BH940" s="209"/>
      <c r="BI940" s="209"/>
      <c r="BJ940" s="209"/>
      <c r="BK940" s="209"/>
      <c r="BL940" s="209"/>
      <c r="BM940" s="209"/>
      <c r="BN940" s="209"/>
      <c r="BO940" s="209"/>
      <c r="BP940" s="209"/>
      <c r="BQ940" s="209"/>
      <c r="BR940" s="209"/>
      <c r="BS940" s="209"/>
      <c r="BT940" s="209"/>
      <c r="BU940" s="209"/>
      <c r="BV940" s="209"/>
      <c r="BW940" s="209"/>
      <c r="BX940" s="209"/>
      <c r="BY940" s="209"/>
      <c r="BZ940" s="209"/>
      <c r="CA940" s="209"/>
    </row>
    <row r="941" spans="23:79" x14ac:dyDescent="0.2"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  <c r="AT941" s="209"/>
      <c r="AU941" s="209"/>
      <c r="AV941" s="209"/>
      <c r="AW941" s="209"/>
      <c r="AX941" s="209"/>
      <c r="AY941" s="209"/>
      <c r="AZ941" s="209"/>
      <c r="BA941" s="209"/>
      <c r="BB941" s="209"/>
      <c r="BC941" s="209"/>
      <c r="BD941" s="209"/>
      <c r="BE941" s="209"/>
      <c r="BF941" s="209"/>
      <c r="BG941" s="209"/>
      <c r="BH941" s="209"/>
      <c r="BI941" s="209"/>
      <c r="BJ941" s="209"/>
      <c r="BK941" s="209"/>
      <c r="BL941" s="209"/>
      <c r="BM941" s="209"/>
      <c r="BN941" s="209"/>
      <c r="BO941" s="209"/>
      <c r="BP941" s="209"/>
      <c r="BQ941" s="209"/>
      <c r="BR941" s="209"/>
      <c r="BS941" s="209"/>
      <c r="BT941" s="209"/>
      <c r="BU941" s="209"/>
      <c r="BV941" s="209"/>
      <c r="BW941" s="209"/>
      <c r="BX941" s="209"/>
      <c r="BY941" s="209"/>
      <c r="BZ941" s="209"/>
      <c r="CA941" s="209"/>
    </row>
    <row r="942" spans="23:79" x14ac:dyDescent="0.2"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  <c r="AT942" s="209"/>
      <c r="AU942" s="209"/>
      <c r="AV942" s="209"/>
      <c r="AW942" s="209"/>
      <c r="AX942" s="209"/>
      <c r="AY942" s="209"/>
      <c r="AZ942" s="209"/>
      <c r="BA942" s="209"/>
      <c r="BB942" s="209"/>
      <c r="BC942" s="209"/>
      <c r="BD942" s="209"/>
      <c r="BE942" s="209"/>
      <c r="BF942" s="209"/>
      <c r="BG942" s="209"/>
      <c r="BH942" s="209"/>
      <c r="BI942" s="209"/>
      <c r="BJ942" s="209"/>
      <c r="BK942" s="209"/>
      <c r="BL942" s="209"/>
      <c r="BM942" s="209"/>
      <c r="BN942" s="209"/>
      <c r="BO942" s="209"/>
      <c r="BP942" s="209"/>
      <c r="BQ942" s="209"/>
      <c r="BR942" s="209"/>
      <c r="BS942" s="209"/>
      <c r="BT942" s="209"/>
      <c r="BU942" s="209"/>
      <c r="BV942" s="209"/>
      <c r="BW942" s="209"/>
      <c r="BX942" s="209"/>
      <c r="BY942" s="209"/>
      <c r="BZ942" s="209"/>
      <c r="CA942" s="209"/>
    </row>
    <row r="943" spans="23:79" x14ac:dyDescent="0.2"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  <c r="AT943" s="209"/>
      <c r="AU943" s="209"/>
      <c r="AV943" s="209"/>
      <c r="AW943" s="209"/>
      <c r="AX943" s="209"/>
      <c r="AY943" s="209"/>
      <c r="AZ943" s="209"/>
      <c r="BA943" s="209"/>
      <c r="BB943" s="209"/>
      <c r="BC943" s="209"/>
      <c r="BD943" s="209"/>
      <c r="BE943" s="209"/>
      <c r="BF943" s="209"/>
      <c r="BG943" s="209"/>
      <c r="BH943" s="209"/>
      <c r="BI943" s="209"/>
      <c r="BJ943" s="209"/>
      <c r="BK943" s="209"/>
      <c r="BL943" s="209"/>
      <c r="BM943" s="209"/>
      <c r="BN943" s="209"/>
      <c r="BO943" s="209"/>
      <c r="BP943" s="209"/>
      <c r="BQ943" s="209"/>
      <c r="BR943" s="209"/>
      <c r="BS943" s="209"/>
      <c r="BT943" s="209"/>
      <c r="BU943" s="209"/>
      <c r="BV943" s="209"/>
      <c r="BW943" s="209"/>
      <c r="BX943" s="209"/>
      <c r="BY943" s="209"/>
      <c r="BZ943" s="209"/>
      <c r="CA943" s="209"/>
    </row>
    <row r="944" spans="23:79" x14ac:dyDescent="0.2"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  <c r="AT944" s="209"/>
      <c r="AU944" s="209"/>
      <c r="AV944" s="209"/>
      <c r="AW944" s="209"/>
      <c r="AX944" s="209"/>
      <c r="AY944" s="209"/>
      <c r="AZ944" s="209"/>
      <c r="BA944" s="209"/>
      <c r="BB944" s="209"/>
      <c r="BC944" s="209"/>
      <c r="BD944" s="209"/>
      <c r="BE944" s="209"/>
      <c r="BF944" s="209"/>
      <c r="BG944" s="209"/>
      <c r="BH944" s="209"/>
      <c r="BI944" s="209"/>
      <c r="BJ944" s="209"/>
      <c r="BK944" s="209"/>
      <c r="BL944" s="209"/>
      <c r="BM944" s="209"/>
      <c r="BN944" s="209"/>
      <c r="BO944" s="209"/>
      <c r="BP944" s="209"/>
      <c r="BQ944" s="209"/>
      <c r="BR944" s="209"/>
      <c r="BS944" s="209"/>
      <c r="BT944" s="209"/>
      <c r="BU944" s="209"/>
      <c r="BV944" s="209"/>
      <c r="BW944" s="209"/>
      <c r="BX944" s="209"/>
      <c r="BY944" s="209"/>
      <c r="BZ944" s="209"/>
      <c r="CA944" s="209"/>
    </row>
    <row r="945" spans="23:79" x14ac:dyDescent="0.2"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  <c r="AT945" s="209"/>
      <c r="AU945" s="209"/>
      <c r="AV945" s="209"/>
      <c r="AW945" s="209"/>
      <c r="AX945" s="209"/>
      <c r="AY945" s="209"/>
      <c r="AZ945" s="209"/>
      <c r="BA945" s="209"/>
      <c r="BB945" s="209"/>
      <c r="BC945" s="209"/>
      <c r="BD945" s="209"/>
      <c r="BE945" s="209"/>
      <c r="BF945" s="209"/>
      <c r="BG945" s="209"/>
      <c r="BH945" s="209"/>
      <c r="BI945" s="209"/>
      <c r="BJ945" s="209"/>
      <c r="BK945" s="209"/>
      <c r="BL945" s="209"/>
      <c r="BM945" s="209"/>
      <c r="BN945" s="209"/>
      <c r="BO945" s="209"/>
      <c r="BP945" s="209"/>
      <c r="BQ945" s="209"/>
      <c r="BR945" s="209"/>
      <c r="BS945" s="209"/>
      <c r="BT945" s="209"/>
      <c r="BU945" s="209"/>
      <c r="BV945" s="209"/>
      <c r="BW945" s="209"/>
      <c r="BX945" s="209"/>
      <c r="BY945" s="209"/>
      <c r="BZ945" s="209"/>
      <c r="CA945" s="209"/>
    </row>
    <row r="946" spans="23:79" x14ac:dyDescent="0.2"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  <c r="AT946" s="209"/>
      <c r="AU946" s="209"/>
      <c r="AV946" s="209"/>
      <c r="AW946" s="209"/>
      <c r="AX946" s="209"/>
      <c r="AY946" s="209"/>
      <c r="AZ946" s="209"/>
      <c r="BA946" s="209"/>
      <c r="BB946" s="209"/>
      <c r="BC946" s="209"/>
      <c r="BD946" s="209"/>
      <c r="BE946" s="209"/>
      <c r="BF946" s="209"/>
      <c r="BG946" s="209"/>
      <c r="BH946" s="209"/>
      <c r="BI946" s="209"/>
      <c r="BJ946" s="209"/>
      <c r="BK946" s="209"/>
      <c r="BL946" s="209"/>
      <c r="BM946" s="209"/>
      <c r="BN946" s="209"/>
      <c r="BO946" s="209"/>
      <c r="BP946" s="209"/>
      <c r="BQ946" s="209"/>
      <c r="BR946" s="209"/>
      <c r="BS946" s="209"/>
      <c r="BT946" s="209"/>
      <c r="BU946" s="209"/>
      <c r="BV946" s="209"/>
      <c r="BW946" s="209"/>
      <c r="BX946" s="209"/>
      <c r="BY946" s="209"/>
      <c r="BZ946" s="209"/>
      <c r="CA946" s="209"/>
    </row>
    <row r="947" spans="23:79" x14ac:dyDescent="0.2"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  <c r="AT947" s="209"/>
      <c r="AU947" s="209"/>
      <c r="AV947" s="209"/>
      <c r="AW947" s="209"/>
      <c r="AX947" s="209"/>
      <c r="AY947" s="209"/>
      <c r="AZ947" s="209"/>
      <c r="BA947" s="209"/>
      <c r="BB947" s="209"/>
      <c r="BC947" s="209"/>
      <c r="BD947" s="209"/>
      <c r="BE947" s="209"/>
      <c r="BF947" s="209"/>
      <c r="BG947" s="209"/>
      <c r="BH947" s="209"/>
      <c r="BI947" s="209"/>
      <c r="BJ947" s="209"/>
      <c r="BK947" s="209"/>
      <c r="BL947" s="209"/>
      <c r="BM947" s="209"/>
      <c r="BN947" s="209"/>
      <c r="BO947" s="209"/>
      <c r="BP947" s="209"/>
      <c r="BQ947" s="209"/>
      <c r="BR947" s="209"/>
      <c r="BS947" s="209"/>
      <c r="BT947" s="209"/>
      <c r="BU947" s="209"/>
      <c r="BV947" s="209"/>
      <c r="BW947" s="209"/>
      <c r="BX947" s="209"/>
      <c r="BY947" s="209"/>
      <c r="BZ947" s="209"/>
      <c r="CA947" s="209"/>
    </row>
    <row r="948" spans="23:79" x14ac:dyDescent="0.2"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  <c r="AT948" s="209"/>
      <c r="AU948" s="209"/>
      <c r="AV948" s="209"/>
      <c r="AW948" s="209"/>
      <c r="AX948" s="209"/>
      <c r="AY948" s="209"/>
      <c r="AZ948" s="209"/>
      <c r="BA948" s="209"/>
      <c r="BB948" s="209"/>
      <c r="BC948" s="209"/>
      <c r="BD948" s="209"/>
      <c r="BE948" s="209"/>
      <c r="BF948" s="209"/>
      <c r="BG948" s="209"/>
      <c r="BH948" s="209"/>
      <c r="BI948" s="209"/>
      <c r="BJ948" s="209"/>
      <c r="BK948" s="209"/>
      <c r="BL948" s="209"/>
      <c r="BM948" s="209"/>
      <c r="BN948" s="209"/>
      <c r="BO948" s="209"/>
      <c r="BP948" s="209"/>
      <c r="BQ948" s="209"/>
      <c r="BR948" s="209"/>
      <c r="BS948" s="209"/>
      <c r="BT948" s="209"/>
      <c r="BU948" s="209"/>
      <c r="BV948" s="209"/>
      <c r="BW948" s="209"/>
      <c r="BX948" s="209"/>
      <c r="BY948" s="209"/>
      <c r="BZ948" s="209"/>
      <c r="CA948" s="209"/>
    </row>
    <row r="949" spans="23:79" x14ac:dyDescent="0.2"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  <c r="AT949" s="209"/>
      <c r="AU949" s="209"/>
      <c r="AV949" s="209"/>
      <c r="AW949" s="209"/>
      <c r="AX949" s="209"/>
      <c r="AY949" s="209"/>
      <c r="AZ949" s="209"/>
      <c r="BA949" s="209"/>
      <c r="BB949" s="209"/>
      <c r="BC949" s="209"/>
      <c r="BD949" s="209"/>
      <c r="BE949" s="209"/>
      <c r="BF949" s="209"/>
      <c r="BG949" s="209"/>
      <c r="BH949" s="209"/>
      <c r="BI949" s="209"/>
      <c r="BJ949" s="209"/>
      <c r="BK949" s="209"/>
      <c r="BL949" s="209"/>
      <c r="BM949" s="209"/>
      <c r="BN949" s="209"/>
      <c r="BO949" s="209"/>
      <c r="BP949" s="209"/>
      <c r="BQ949" s="209"/>
      <c r="BR949" s="209"/>
      <c r="BS949" s="209"/>
      <c r="BT949" s="209"/>
      <c r="BU949" s="209"/>
      <c r="BV949" s="209"/>
      <c r="BW949" s="209"/>
      <c r="BX949" s="209"/>
      <c r="BY949" s="209"/>
      <c r="BZ949" s="209"/>
      <c r="CA949" s="209"/>
    </row>
    <row r="950" spans="23:79" x14ac:dyDescent="0.2"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  <c r="AT950" s="209"/>
      <c r="AU950" s="209"/>
      <c r="AV950" s="209"/>
      <c r="AW950" s="209"/>
      <c r="AX950" s="209"/>
      <c r="AY950" s="209"/>
      <c r="AZ950" s="209"/>
      <c r="BA950" s="209"/>
      <c r="BB950" s="209"/>
      <c r="BC950" s="209"/>
      <c r="BD950" s="209"/>
      <c r="BE950" s="209"/>
      <c r="BF950" s="209"/>
      <c r="BG950" s="209"/>
      <c r="BH950" s="209"/>
      <c r="BI950" s="209"/>
      <c r="BJ950" s="209"/>
      <c r="BK950" s="209"/>
      <c r="BL950" s="209"/>
      <c r="BM950" s="209"/>
      <c r="BN950" s="209"/>
      <c r="BO950" s="209"/>
      <c r="BP950" s="209"/>
      <c r="BQ950" s="209"/>
      <c r="BR950" s="209"/>
      <c r="BS950" s="209"/>
      <c r="BT950" s="209"/>
      <c r="BU950" s="209"/>
      <c r="BV950" s="209"/>
      <c r="BW950" s="209"/>
      <c r="BX950" s="209"/>
      <c r="BY950" s="209"/>
      <c r="BZ950" s="209"/>
      <c r="CA950" s="209"/>
    </row>
    <row r="951" spans="23:79" x14ac:dyDescent="0.2"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  <c r="AT951" s="209"/>
      <c r="AU951" s="209"/>
      <c r="AV951" s="209"/>
      <c r="AW951" s="209"/>
      <c r="AX951" s="209"/>
      <c r="AY951" s="209"/>
      <c r="AZ951" s="209"/>
      <c r="BA951" s="209"/>
      <c r="BB951" s="209"/>
      <c r="BC951" s="209"/>
      <c r="BD951" s="209"/>
      <c r="BE951" s="209"/>
      <c r="BF951" s="209"/>
      <c r="BG951" s="209"/>
      <c r="BH951" s="209"/>
      <c r="BI951" s="209"/>
      <c r="BJ951" s="209"/>
      <c r="BK951" s="209"/>
      <c r="BL951" s="209"/>
      <c r="BM951" s="209"/>
      <c r="BN951" s="209"/>
      <c r="BO951" s="209"/>
      <c r="BP951" s="209"/>
      <c r="BQ951" s="209"/>
      <c r="BR951" s="209"/>
      <c r="BS951" s="209"/>
      <c r="BT951" s="209"/>
      <c r="BU951" s="209"/>
      <c r="BV951" s="209"/>
      <c r="BW951" s="209"/>
      <c r="BX951" s="209"/>
      <c r="BY951" s="209"/>
      <c r="BZ951" s="209"/>
      <c r="CA951" s="209"/>
    </row>
    <row r="952" spans="23:79" x14ac:dyDescent="0.2"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  <c r="AT952" s="209"/>
      <c r="AU952" s="209"/>
      <c r="AV952" s="209"/>
      <c r="AW952" s="209"/>
      <c r="AX952" s="209"/>
      <c r="AY952" s="209"/>
      <c r="AZ952" s="209"/>
      <c r="BA952" s="209"/>
      <c r="BB952" s="209"/>
      <c r="BC952" s="209"/>
      <c r="BD952" s="209"/>
      <c r="BE952" s="209"/>
      <c r="BF952" s="209"/>
      <c r="BG952" s="209"/>
      <c r="BH952" s="209"/>
      <c r="BI952" s="209"/>
      <c r="BJ952" s="209"/>
      <c r="BK952" s="209"/>
      <c r="BL952" s="209"/>
      <c r="BM952" s="209"/>
      <c r="BN952" s="209"/>
      <c r="BO952" s="209"/>
      <c r="BP952" s="209"/>
      <c r="BQ952" s="209"/>
      <c r="BR952" s="209"/>
      <c r="BS952" s="209"/>
      <c r="BT952" s="209"/>
      <c r="BU952" s="209"/>
      <c r="BV952" s="209"/>
      <c r="BW952" s="209"/>
      <c r="BX952" s="209"/>
      <c r="BY952" s="209"/>
      <c r="BZ952" s="209"/>
      <c r="CA952" s="209"/>
    </row>
    <row r="953" spans="23:79" x14ac:dyDescent="0.2"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  <c r="AT953" s="209"/>
      <c r="AU953" s="209"/>
      <c r="AV953" s="209"/>
      <c r="AW953" s="209"/>
      <c r="AX953" s="209"/>
      <c r="AY953" s="209"/>
      <c r="AZ953" s="209"/>
      <c r="BA953" s="209"/>
      <c r="BB953" s="209"/>
      <c r="BC953" s="209"/>
      <c r="BD953" s="209"/>
      <c r="BE953" s="209"/>
      <c r="BF953" s="209"/>
      <c r="BG953" s="209"/>
      <c r="BH953" s="209"/>
      <c r="BI953" s="209"/>
      <c r="BJ953" s="209"/>
      <c r="BK953" s="209"/>
      <c r="BL953" s="209"/>
      <c r="BM953" s="209"/>
      <c r="BN953" s="209"/>
      <c r="BO953" s="209"/>
      <c r="BP953" s="209"/>
      <c r="BQ953" s="209"/>
      <c r="BR953" s="209"/>
      <c r="BS953" s="209"/>
      <c r="BT953" s="209"/>
      <c r="BU953" s="209"/>
      <c r="BV953" s="209"/>
      <c r="BW953" s="209"/>
      <c r="BX953" s="209"/>
      <c r="BY953" s="209"/>
      <c r="BZ953" s="209"/>
      <c r="CA953" s="209"/>
    </row>
    <row r="954" spans="23:79" x14ac:dyDescent="0.2"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  <c r="AT954" s="209"/>
      <c r="AU954" s="209"/>
      <c r="AV954" s="209"/>
      <c r="AW954" s="209"/>
      <c r="AX954" s="209"/>
      <c r="AY954" s="209"/>
      <c r="AZ954" s="209"/>
      <c r="BA954" s="209"/>
      <c r="BB954" s="209"/>
      <c r="BC954" s="209"/>
      <c r="BD954" s="209"/>
      <c r="BE954" s="209"/>
      <c r="BF954" s="209"/>
      <c r="BG954" s="209"/>
      <c r="BH954" s="209"/>
      <c r="BI954" s="209"/>
      <c r="BJ954" s="209"/>
      <c r="BK954" s="209"/>
      <c r="BL954" s="209"/>
      <c r="BM954" s="209"/>
      <c r="BN954" s="209"/>
      <c r="BO954" s="209"/>
      <c r="BP954" s="209"/>
      <c r="BQ954" s="209"/>
      <c r="BR954" s="209"/>
      <c r="BS954" s="209"/>
      <c r="BT954" s="209"/>
      <c r="BU954" s="209"/>
      <c r="BV954" s="209"/>
      <c r="BW954" s="209"/>
      <c r="BX954" s="209"/>
      <c r="BY954" s="209"/>
      <c r="BZ954" s="209"/>
      <c r="CA954" s="209"/>
    </row>
    <row r="955" spans="23:79" x14ac:dyDescent="0.2"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  <c r="AT955" s="209"/>
      <c r="AU955" s="209"/>
      <c r="AV955" s="209"/>
      <c r="AW955" s="209"/>
      <c r="AX955" s="209"/>
      <c r="AY955" s="209"/>
      <c r="AZ955" s="209"/>
      <c r="BA955" s="209"/>
      <c r="BB955" s="209"/>
      <c r="BC955" s="209"/>
      <c r="BD955" s="209"/>
      <c r="BE955" s="209"/>
      <c r="BF955" s="209"/>
      <c r="BG955" s="209"/>
      <c r="BH955" s="209"/>
      <c r="BI955" s="209"/>
      <c r="BJ955" s="209"/>
      <c r="BK955" s="209"/>
      <c r="BL955" s="209"/>
      <c r="BM955" s="209"/>
      <c r="BN955" s="209"/>
      <c r="BO955" s="209"/>
      <c r="BP955" s="209"/>
      <c r="BQ955" s="209"/>
      <c r="BR955" s="209"/>
      <c r="BS955" s="209"/>
      <c r="BT955" s="209"/>
      <c r="BU955" s="209"/>
      <c r="BV955" s="209"/>
      <c r="BW955" s="209"/>
      <c r="BX955" s="209"/>
      <c r="BY955" s="209"/>
      <c r="BZ955" s="209"/>
      <c r="CA955" s="209"/>
    </row>
    <row r="956" spans="23:79" x14ac:dyDescent="0.2"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  <c r="AT956" s="209"/>
      <c r="AU956" s="209"/>
      <c r="AV956" s="209"/>
      <c r="AW956" s="209"/>
      <c r="AX956" s="209"/>
      <c r="AY956" s="209"/>
      <c r="AZ956" s="209"/>
      <c r="BA956" s="209"/>
      <c r="BB956" s="209"/>
      <c r="BC956" s="209"/>
      <c r="BD956" s="209"/>
      <c r="BE956" s="209"/>
      <c r="BF956" s="209"/>
      <c r="BG956" s="209"/>
      <c r="BH956" s="209"/>
      <c r="BI956" s="209"/>
      <c r="BJ956" s="209"/>
      <c r="BK956" s="209"/>
      <c r="BL956" s="209"/>
      <c r="BM956" s="209"/>
      <c r="BN956" s="209"/>
      <c r="BO956" s="209"/>
      <c r="BP956" s="209"/>
      <c r="BQ956" s="209"/>
      <c r="BR956" s="209"/>
      <c r="BS956" s="209"/>
      <c r="BT956" s="209"/>
      <c r="BU956" s="209"/>
      <c r="BV956" s="209"/>
      <c r="BW956" s="209"/>
      <c r="BX956" s="209"/>
      <c r="BY956" s="209"/>
      <c r="BZ956" s="209"/>
      <c r="CA956" s="209"/>
    </row>
    <row r="957" spans="23:79" x14ac:dyDescent="0.2"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  <c r="AT957" s="209"/>
      <c r="AU957" s="209"/>
      <c r="AV957" s="209"/>
      <c r="AW957" s="209"/>
      <c r="AX957" s="209"/>
      <c r="AY957" s="209"/>
      <c r="AZ957" s="209"/>
      <c r="BA957" s="209"/>
      <c r="BB957" s="209"/>
      <c r="BC957" s="209"/>
      <c r="BD957" s="209"/>
      <c r="BE957" s="209"/>
      <c r="BF957" s="209"/>
      <c r="BG957" s="209"/>
      <c r="BH957" s="209"/>
      <c r="BI957" s="209"/>
      <c r="BJ957" s="209"/>
      <c r="BK957" s="209"/>
      <c r="BL957" s="209"/>
      <c r="BM957" s="209"/>
      <c r="BN957" s="209"/>
      <c r="BO957" s="209"/>
      <c r="BP957" s="209"/>
      <c r="BQ957" s="209"/>
      <c r="BR957" s="209"/>
      <c r="BS957" s="209"/>
      <c r="BT957" s="209"/>
      <c r="BU957" s="209"/>
      <c r="BV957" s="209"/>
      <c r="BW957" s="209"/>
      <c r="BX957" s="209"/>
      <c r="BY957" s="209"/>
      <c r="BZ957" s="209"/>
      <c r="CA957" s="209"/>
    </row>
    <row r="958" spans="23:79" x14ac:dyDescent="0.2"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  <c r="AT958" s="209"/>
      <c r="AU958" s="209"/>
      <c r="AV958" s="209"/>
      <c r="AW958" s="209"/>
      <c r="AX958" s="209"/>
      <c r="AY958" s="209"/>
      <c r="AZ958" s="209"/>
      <c r="BA958" s="209"/>
      <c r="BB958" s="209"/>
      <c r="BC958" s="209"/>
      <c r="BD958" s="209"/>
      <c r="BE958" s="209"/>
      <c r="BF958" s="209"/>
      <c r="BG958" s="209"/>
      <c r="BH958" s="209"/>
      <c r="BI958" s="209"/>
      <c r="BJ958" s="209"/>
      <c r="BK958" s="209"/>
      <c r="BL958" s="209"/>
      <c r="BM958" s="209"/>
      <c r="BN958" s="209"/>
      <c r="BO958" s="209"/>
      <c r="BP958" s="209"/>
      <c r="BQ958" s="209"/>
      <c r="BR958" s="209"/>
      <c r="BS958" s="209"/>
      <c r="BT958" s="209"/>
      <c r="BU958" s="209"/>
      <c r="BV958" s="209"/>
      <c r="BW958" s="209"/>
      <c r="BX958" s="209"/>
      <c r="BY958" s="209"/>
      <c r="BZ958" s="209"/>
      <c r="CA958" s="209"/>
    </row>
    <row r="959" spans="23:79" x14ac:dyDescent="0.2"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  <c r="AT959" s="209"/>
      <c r="AU959" s="209"/>
      <c r="AV959" s="209"/>
      <c r="AW959" s="209"/>
      <c r="AX959" s="209"/>
      <c r="AY959" s="209"/>
      <c r="AZ959" s="209"/>
      <c r="BA959" s="209"/>
      <c r="BB959" s="209"/>
      <c r="BC959" s="209"/>
      <c r="BD959" s="209"/>
      <c r="BE959" s="209"/>
      <c r="BF959" s="209"/>
      <c r="BG959" s="209"/>
      <c r="BH959" s="209"/>
      <c r="BI959" s="209"/>
      <c r="BJ959" s="209"/>
      <c r="BK959" s="209"/>
      <c r="BL959" s="209"/>
      <c r="BM959" s="209"/>
      <c r="BN959" s="209"/>
      <c r="BO959" s="209"/>
      <c r="BP959" s="209"/>
      <c r="BQ959" s="209"/>
      <c r="BR959" s="209"/>
      <c r="BS959" s="209"/>
      <c r="BT959" s="209"/>
      <c r="BU959" s="209"/>
      <c r="BV959" s="209"/>
      <c r="BW959" s="209"/>
      <c r="BX959" s="209"/>
      <c r="BY959" s="209"/>
      <c r="BZ959" s="209"/>
      <c r="CA959" s="209"/>
    </row>
    <row r="960" spans="23:79" x14ac:dyDescent="0.2"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  <c r="AT960" s="209"/>
      <c r="AU960" s="209"/>
      <c r="AV960" s="209"/>
      <c r="AW960" s="209"/>
      <c r="AX960" s="209"/>
      <c r="AY960" s="209"/>
      <c r="AZ960" s="209"/>
      <c r="BA960" s="209"/>
      <c r="BB960" s="209"/>
      <c r="BC960" s="209"/>
      <c r="BD960" s="209"/>
      <c r="BE960" s="209"/>
      <c r="BF960" s="209"/>
      <c r="BG960" s="209"/>
      <c r="BH960" s="209"/>
      <c r="BI960" s="209"/>
      <c r="BJ960" s="209"/>
      <c r="BK960" s="209"/>
      <c r="BL960" s="209"/>
      <c r="BM960" s="209"/>
      <c r="BN960" s="209"/>
      <c r="BO960" s="209"/>
      <c r="BP960" s="209"/>
      <c r="BQ960" s="209"/>
      <c r="BR960" s="209"/>
      <c r="BS960" s="209"/>
      <c r="BT960" s="209"/>
      <c r="BU960" s="209"/>
      <c r="BV960" s="209"/>
      <c r="BW960" s="209"/>
      <c r="BX960" s="209"/>
      <c r="BY960" s="209"/>
      <c r="BZ960" s="209"/>
      <c r="CA960" s="209"/>
    </row>
    <row r="961" spans="23:79" x14ac:dyDescent="0.2"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  <c r="AT961" s="209"/>
      <c r="AU961" s="209"/>
      <c r="AV961" s="209"/>
      <c r="AW961" s="209"/>
      <c r="AX961" s="209"/>
      <c r="AY961" s="209"/>
      <c r="AZ961" s="209"/>
      <c r="BA961" s="209"/>
      <c r="BB961" s="209"/>
      <c r="BC961" s="209"/>
      <c r="BD961" s="209"/>
      <c r="BE961" s="209"/>
      <c r="BF961" s="209"/>
      <c r="BG961" s="209"/>
      <c r="BH961" s="209"/>
      <c r="BI961" s="209"/>
      <c r="BJ961" s="209"/>
      <c r="BK961" s="209"/>
      <c r="BL961" s="209"/>
      <c r="BM961" s="209"/>
      <c r="BN961" s="209"/>
      <c r="BO961" s="209"/>
      <c r="BP961" s="209"/>
      <c r="BQ961" s="209"/>
      <c r="BR961" s="209"/>
      <c r="BS961" s="209"/>
      <c r="BT961" s="209"/>
      <c r="BU961" s="209"/>
      <c r="BV961" s="209"/>
      <c r="BW961" s="209"/>
      <c r="BX961" s="209"/>
      <c r="BY961" s="209"/>
      <c r="BZ961" s="209"/>
      <c r="CA961" s="209"/>
    </row>
    <row r="962" spans="23:79" x14ac:dyDescent="0.2"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  <c r="AT962" s="209"/>
      <c r="AU962" s="209"/>
      <c r="AV962" s="209"/>
      <c r="AW962" s="209"/>
      <c r="AX962" s="209"/>
      <c r="AY962" s="209"/>
      <c r="AZ962" s="209"/>
      <c r="BA962" s="209"/>
      <c r="BB962" s="209"/>
      <c r="BC962" s="209"/>
      <c r="BD962" s="209"/>
      <c r="BE962" s="209"/>
      <c r="BF962" s="209"/>
      <c r="BG962" s="209"/>
      <c r="BH962" s="209"/>
      <c r="BI962" s="209"/>
      <c r="BJ962" s="209"/>
      <c r="BK962" s="209"/>
      <c r="BL962" s="209"/>
      <c r="BM962" s="209"/>
      <c r="BN962" s="209"/>
      <c r="BO962" s="209"/>
      <c r="BP962" s="209"/>
      <c r="BQ962" s="209"/>
      <c r="BR962" s="209"/>
      <c r="BS962" s="209"/>
      <c r="BT962" s="209"/>
      <c r="BU962" s="209"/>
      <c r="BV962" s="209"/>
      <c r="BW962" s="209"/>
      <c r="BX962" s="209"/>
      <c r="BY962" s="209"/>
      <c r="BZ962" s="209"/>
      <c r="CA962" s="209"/>
    </row>
    <row r="963" spans="23:79" x14ac:dyDescent="0.2"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  <c r="AT963" s="209"/>
      <c r="AU963" s="209"/>
      <c r="AV963" s="209"/>
      <c r="AW963" s="209"/>
      <c r="AX963" s="209"/>
      <c r="AY963" s="209"/>
      <c r="AZ963" s="209"/>
      <c r="BA963" s="209"/>
      <c r="BB963" s="209"/>
      <c r="BC963" s="209"/>
      <c r="BD963" s="209"/>
      <c r="BE963" s="209"/>
      <c r="BF963" s="209"/>
      <c r="BG963" s="209"/>
      <c r="BH963" s="209"/>
      <c r="BI963" s="209"/>
      <c r="BJ963" s="209"/>
      <c r="BK963" s="209"/>
      <c r="BL963" s="209"/>
      <c r="BM963" s="209"/>
      <c r="BN963" s="209"/>
      <c r="BO963" s="209"/>
      <c r="BP963" s="209"/>
      <c r="BQ963" s="209"/>
      <c r="BR963" s="209"/>
      <c r="BS963" s="209"/>
      <c r="BT963" s="209"/>
      <c r="BU963" s="209"/>
      <c r="BV963" s="209"/>
      <c r="BW963" s="209"/>
      <c r="BX963" s="209"/>
      <c r="BY963" s="209"/>
      <c r="BZ963" s="209"/>
      <c r="CA963" s="209"/>
    </row>
    <row r="964" spans="23:79" x14ac:dyDescent="0.2"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  <c r="AT964" s="209"/>
      <c r="AU964" s="209"/>
      <c r="AV964" s="209"/>
      <c r="AW964" s="209"/>
      <c r="AX964" s="209"/>
      <c r="AY964" s="209"/>
      <c r="AZ964" s="209"/>
      <c r="BA964" s="209"/>
      <c r="BB964" s="209"/>
      <c r="BC964" s="209"/>
      <c r="BD964" s="209"/>
      <c r="BE964" s="209"/>
      <c r="BF964" s="209"/>
      <c r="BG964" s="209"/>
      <c r="BH964" s="209"/>
      <c r="BI964" s="209"/>
      <c r="BJ964" s="209"/>
      <c r="BK964" s="209"/>
      <c r="BL964" s="209"/>
      <c r="BM964" s="209"/>
      <c r="BN964" s="209"/>
      <c r="BO964" s="209"/>
      <c r="BP964" s="209"/>
      <c r="BQ964" s="209"/>
      <c r="BR964" s="209"/>
      <c r="BS964" s="209"/>
      <c r="BT964" s="209"/>
      <c r="BU964" s="209"/>
      <c r="BV964" s="209"/>
      <c r="BW964" s="209"/>
      <c r="BX964" s="209"/>
      <c r="BY964" s="209"/>
      <c r="BZ964" s="209"/>
      <c r="CA964" s="209"/>
    </row>
    <row r="965" spans="23:79" x14ac:dyDescent="0.2"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  <c r="AT965" s="209"/>
      <c r="AU965" s="209"/>
      <c r="AV965" s="209"/>
      <c r="AW965" s="209"/>
      <c r="AX965" s="209"/>
      <c r="AY965" s="209"/>
      <c r="AZ965" s="209"/>
      <c r="BA965" s="209"/>
      <c r="BB965" s="209"/>
      <c r="BC965" s="209"/>
      <c r="BD965" s="209"/>
      <c r="BE965" s="209"/>
      <c r="BF965" s="209"/>
      <c r="BG965" s="209"/>
      <c r="BH965" s="209"/>
      <c r="BI965" s="209"/>
      <c r="BJ965" s="209"/>
      <c r="BK965" s="209"/>
      <c r="BL965" s="209"/>
      <c r="BM965" s="209"/>
      <c r="BN965" s="209"/>
      <c r="BO965" s="209"/>
      <c r="BP965" s="209"/>
      <c r="BQ965" s="209"/>
      <c r="BR965" s="209"/>
      <c r="BS965" s="209"/>
      <c r="BT965" s="209"/>
      <c r="BU965" s="209"/>
      <c r="BV965" s="209"/>
      <c r="BW965" s="209"/>
      <c r="BX965" s="209"/>
      <c r="BY965" s="209"/>
      <c r="BZ965" s="209"/>
      <c r="CA965" s="209"/>
    </row>
    <row r="966" spans="23:79" x14ac:dyDescent="0.2"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  <c r="AT966" s="209"/>
      <c r="AU966" s="209"/>
      <c r="AV966" s="209"/>
      <c r="AW966" s="209"/>
      <c r="AX966" s="209"/>
      <c r="AY966" s="209"/>
      <c r="AZ966" s="209"/>
      <c r="BA966" s="209"/>
      <c r="BB966" s="209"/>
      <c r="BC966" s="209"/>
      <c r="BD966" s="209"/>
      <c r="BE966" s="209"/>
      <c r="BF966" s="209"/>
      <c r="BG966" s="209"/>
      <c r="BH966" s="209"/>
      <c r="BI966" s="209"/>
      <c r="BJ966" s="209"/>
      <c r="BK966" s="209"/>
      <c r="BL966" s="209"/>
      <c r="BM966" s="209"/>
      <c r="BN966" s="209"/>
      <c r="BO966" s="209"/>
      <c r="BP966" s="209"/>
      <c r="BQ966" s="209"/>
      <c r="BR966" s="209"/>
      <c r="BS966" s="209"/>
      <c r="BT966" s="209"/>
      <c r="BU966" s="209"/>
      <c r="BV966" s="209"/>
      <c r="BW966" s="209"/>
      <c r="BX966" s="209"/>
      <c r="BY966" s="209"/>
      <c r="BZ966" s="209"/>
      <c r="CA966" s="209"/>
    </row>
    <row r="967" spans="23:79" x14ac:dyDescent="0.2"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  <c r="AT967" s="209"/>
      <c r="AU967" s="209"/>
      <c r="AV967" s="209"/>
      <c r="AW967" s="209"/>
      <c r="AX967" s="209"/>
      <c r="AY967" s="209"/>
      <c r="AZ967" s="209"/>
      <c r="BA967" s="209"/>
      <c r="BB967" s="209"/>
      <c r="BC967" s="209"/>
      <c r="BD967" s="209"/>
      <c r="BE967" s="209"/>
      <c r="BF967" s="209"/>
      <c r="BG967" s="209"/>
      <c r="BH967" s="209"/>
      <c r="BI967" s="209"/>
      <c r="BJ967" s="209"/>
      <c r="BK967" s="209"/>
      <c r="BL967" s="209"/>
      <c r="BM967" s="209"/>
      <c r="BN967" s="209"/>
      <c r="BO967" s="209"/>
      <c r="BP967" s="209"/>
      <c r="BQ967" s="209"/>
      <c r="BR967" s="209"/>
      <c r="BS967" s="209"/>
      <c r="BT967" s="209"/>
      <c r="BU967" s="209"/>
      <c r="BV967" s="209"/>
      <c r="BW967" s="209"/>
      <c r="BX967" s="209"/>
      <c r="BY967" s="209"/>
      <c r="BZ967" s="209"/>
      <c r="CA967" s="209"/>
    </row>
    <row r="968" spans="23:79" x14ac:dyDescent="0.2"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  <c r="AT968" s="209"/>
      <c r="AU968" s="209"/>
      <c r="AV968" s="209"/>
      <c r="AW968" s="209"/>
      <c r="AX968" s="209"/>
      <c r="AY968" s="209"/>
      <c r="AZ968" s="209"/>
      <c r="BA968" s="209"/>
      <c r="BB968" s="209"/>
      <c r="BC968" s="209"/>
      <c r="BD968" s="209"/>
      <c r="BE968" s="209"/>
      <c r="BF968" s="209"/>
      <c r="BG968" s="209"/>
      <c r="BH968" s="209"/>
      <c r="BI968" s="209"/>
      <c r="BJ968" s="209"/>
      <c r="BK968" s="209"/>
      <c r="BL968" s="209"/>
      <c r="BM968" s="209"/>
      <c r="BN968" s="209"/>
      <c r="BO968" s="209"/>
      <c r="BP968" s="209"/>
      <c r="BQ968" s="209"/>
      <c r="BR968" s="209"/>
      <c r="BS968" s="209"/>
      <c r="BT968" s="209"/>
      <c r="BU968" s="209"/>
      <c r="BV968" s="209"/>
      <c r="BW968" s="209"/>
      <c r="BX968" s="209"/>
      <c r="BY968" s="209"/>
      <c r="BZ968" s="209"/>
      <c r="CA968" s="209"/>
    </row>
    <row r="969" spans="23:79" x14ac:dyDescent="0.2"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  <c r="AT969" s="209"/>
      <c r="AU969" s="209"/>
      <c r="AV969" s="209"/>
      <c r="AW969" s="209"/>
      <c r="AX969" s="209"/>
      <c r="AY969" s="209"/>
      <c r="AZ969" s="209"/>
      <c r="BA969" s="209"/>
      <c r="BB969" s="209"/>
      <c r="BC969" s="209"/>
      <c r="BD969" s="209"/>
      <c r="BE969" s="209"/>
      <c r="BF969" s="209"/>
      <c r="BG969" s="209"/>
      <c r="BH969" s="209"/>
      <c r="BI969" s="209"/>
      <c r="BJ969" s="209"/>
      <c r="BK969" s="209"/>
      <c r="BL969" s="209"/>
      <c r="BM969" s="209"/>
      <c r="BN969" s="209"/>
      <c r="BO969" s="209"/>
      <c r="BP969" s="209"/>
      <c r="BQ969" s="209"/>
      <c r="BR969" s="209"/>
      <c r="BS969" s="209"/>
      <c r="BT969" s="209"/>
      <c r="BU969" s="209"/>
      <c r="BV969" s="209"/>
      <c r="BW969" s="209"/>
      <c r="BX969" s="209"/>
      <c r="BY969" s="209"/>
      <c r="BZ969" s="209"/>
      <c r="CA969" s="209"/>
    </row>
    <row r="970" spans="23:79" x14ac:dyDescent="0.2"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  <c r="AT970" s="209"/>
      <c r="AU970" s="209"/>
      <c r="AV970" s="209"/>
      <c r="AW970" s="209"/>
      <c r="AX970" s="209"/>
      <c r="AY970" s="209"/>
      <c r="AZ970" s="209"/>
      <c r="BA970" s="209"/>
      <c r="BB970" s="209"/>
      <c r="BC970" s="209"/>
      <c r="BD970" s="209"/>
      <c r="BE970" s="209"/>
      <c r="BF970" s="209"/>
      <c r="BG970" s="209"/>
      <c r="BH970" s="209"/>
      <c r="BI970" s="209"/>
      <c r="BJ970" s="209"/>
      <c r="BK970" s="209"/>
      <c r="BL970" s="209"/>
      <c r="BM970" s="209"/>
      <c r="BN970" s="209"/>
      <c r="BO970" s="209"/>
      <c r="BP970" s="209"/>
      <c r="BQ970" s="209"/>
      <c r="BR970" s="209"/>
      <c r="BS970" s="209"/>
      <c r="BT970" s="209"/>
      <c r="BU970" s="209"/>
      <c r="BV970" s="209"/>
      <c r="BW970" s="209"/>
      <c r="BX970" s="209"/>
      <c r="BY970" s="209"/>
      <c r="BZ970" s="209"/>
      <c r="CA970" s="209"/>
    </row>
    <row r="971" spans="23:79" x14ac:dyDescent="0.2"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  <c r="AT971" s="209"/>
      <c r="AU971" s="209"/>
      <c r="AV971" s="209"/>
      <c r="AW971" s="209"/>
      <c r="AX971" s="209"/>
      <c r="AY971" s="209"/>
      <c r="AZ971" s="209"/>
      <c r="BA971" s="209"/>
      <c r="BB971" s="209"/>
      <c r="BC971" s="209"/>
      <c r="BD971" s="209"/>
      <c r="BE971" s="209"/>
      <c r="BF971" s="209"/>
      <c r="BG971" s="209"/>
      <c r="BH971" s="209"/>
      <c r="BI971" s="209"/>
      <c r="BJ971" s="209"/>
      <c r="BK971" s="209"/>
      <c r="BL971" s="209"/>
      <c r="BM971" s="209"/>
      <c r="BN971" s="209"/>
      <c r="BO971" s="209"/>
      <c r="BP971" s="209"/>
      <c r="BQ971" s="209"/>
      <c r="BR971" s="209"/>
      <c r="BS971" s="209"/>
      <c r="BT971" s="209"/>
      <c r="BU971" s="209"/>
      <c r="BV971" s="209"/>
      <c r="BW971" s="209"/>
      <c r="BX971" s="209"/>
      <c r="BY971" s="209"/>
      <c r="BZ971" s="209"/>
      <c r="CA971" s="209"/>
    </row>
    <row r="972" spans="23:79" x14ac:dyDescent="0.2"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  <c r="AT972" s="209"/>
      <c r="AU972" s="209"/>
      <c r="AV972" s="209"/>
      <c r="AW972" s="209"/>
      <c r="AX972" s="209"/>
      <c r="AY972" s="209"/>
      <c r="AZ972" s="209"/>
      <c r="BA972" s="209"/>
      <c r="BB972" s="209"/>
      <c r="BC972" s="209"/>
      <c r="BD972" s="209"/>
      <c r="BE972" s="209"/>
      <c r="BF972" s="209"/>
      <c r="BG972" s="209"/>
      <c r="BH972" s="209"/>
      <c r="BI972" s="209"/>
      <c r="BJ972" s="209"/>
      <c r="BK972" s="209"/>
      <c r="BL972" s="209"/>
      <c r="BM972" s="209"/>
      <c r="BN972" s="209"/>
      <c r="BO972" s="209"/>
      <c r="BP972" s="209"/>
      <c r="BQ972" s="209"/>
      <c r="BR972" s="209"/>
      <c r="BS972" s="209"/>
      <c r="BT972" s="209"/>
      <c r="BU972" s="209"/>
      <c r="BV972" s="209"/>
      <c r="BW972" s="209"/>
      <c r="BX972" s="209"/>
      <c r="BY972" s="209"/>
      <c r="BZ972" s="209"/>
      <c r="CA972" s="209"/>
    </row>
    <row r="973" spans="23:79" x14ac:dyDescent="0.2"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  <c r="AT973" s="209"/>
      <c r="AU973" s="209"/>
      <c r="AV973" s="209"/>
      <c r="AW973" s="209"/>
      <c r="AX973" s="209"/>
      <c r="AY973" s="209"/>
      <c r="AZ973" s="209"/>
      <c r="BA973" s="209"/>
      <c r="BB973" s="209"/>
      <c r="BC973" s="209"/>
      <c r="BD973" s="209"/>
      <c r="BE973" s="209"/>
      <c r="BF973" s="209"/>
      <c r="BG973" s="209"/>
      <c r="BH973" s="209"/>
      <c r="BI973" s="209"/>
      <c r="BJ973" s="209"/>
      <c r="BK973" s="209"/>
      <c r="BL973" s="209"/>
      <c r="BM973" s="209"/>
      <c r="BN973" s="209"/>
      <c r="BO973" s="209"/>
      <c r="BP973" s="209"/>
      <c r="BQ973" s="209"/>
      <c r="BR973" s="209"/>
      <c r="BS973" s="209"/>
      <c r="BT973" s="209"/>
      <c r="BU973" s="209"/>
      <c r="BV973" s="209"/>
      <c r="BW973" s="209"/>
      <c r="BX973" s="209"/>
      <c r="BY973" s="209"/>
      <c r="BZ973" s="209"/>
      <c r="CA973" s="209"/>
    </row>
    <row r="974" spans="23:79" x14ac:dyDescent="0.2"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  <c r="AT974" s="209"/>
      <c r="AU974" s="209"/>
      <c r="AV974" s="209"/>
      <c r="AW974" s="209"/>
      <c r="AX974" s="209"/>
      <c r="AY974" s="209"/>
      <c r="AZ974" s="209"/>
      <c r="BA974" s="209"/>
      <c r="BB974" s="209"/>
      <c r="BC974" s="209"/>
      <c r="BD974" s="209"/>
      <c r="BE974" s="209"/>
      <c r="BF974" s="209"/>
      <c r="BG974" s="209"/>
      <c r="BH974" s="209"/>
      <c r="BI974" s="209"/>
      <c r="BJ974" s="209"/>
      <c r="BK974" s="209"/>
      <c r="BL974" s="209"/>
      <c r="BM974" s="209"/>
      <c r="BN974" s="209"/>
      <c r="BO974" s="209"/>
      <c r="BP974" s="209"/>
      <c r="BQ974" s="209"/>
      <c r="BR974" s="209"/>
      <c r="BS974" s="209"/>
      <c r="BT974" s="209"/>
      <c r="BU974" s="209"/>
      <c r="BV974" s="209"/>
      <c r="BW974" s="209"/>
      <c r="BX974" s="209"/>
      <c r="BY974" s="209"/>
      <c r="BZ974" s="209"/>
      <c r="CA974" s="209"/>
    </row>
    <row r="975" spans="23:79" x14ac:dyDescent="0.2"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  <c r="AT975" s="209"/>
      <c r="AU975" s="209"/>
      <c r="AV975" s="209"/>
      <c r="AW975" s="209"/>
      <c r="AX975" s="209"/>
      <c r="AY975" s="209"/>
      <c r="AZ975" s="209"/>
      <c r="BA975" s="209"/>
      <c r="BB975" s="209"/>
      <c r="BC975" s="209"/>
      <c r="BD975" s="209"/>
      <c r="BE975" s="209"/>
      <c r="BF975" s="209"/>
      <c r="BG975" s="209"/>
      <c r="BH975" s="209"/>
      <c r="BI975" s="209"/>
      <c r="BJ975" s="209"/>
      <c r="BK975" s="209"/>
      <c r="BL975" s="209"/>
      <c r="BM975" s="209"/>
      <c r="BN975" s="209"/>
      <c r="BO975" s="209"/>
      <c r="BP975" s="209"/>
      <c r="BQ975" s="209"/>
      <c r="BR975" s="209"/>
      <c r="BS975" s="209"/>
      <c r="BT975" s="209"/>
      <c r="BU975" s="209"/>
      <c r="BV975" s="209"/>
      <c r="BW975" s="209"/>
      <c r="BX975" s="209"/>
      <c r="BY975" s="209"/>
      <c r="BZ975" s="209"/>
      <c r="CA975" s="209"/>
    </row>
    <row r="976" spans="23:79" x14ac:dyDescent="0.2"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  <c r="AT976" s="209"/>
      <c r="AU976" s="209"/>
      <c r="AV976" s="209"/>
      <c r="AW976" s="209"/>
      <c r="AX976" s="209"/>
      <c r="AY976" s="209"/>
      <c r="AZ976" s="209"/>
      <c r="BA976" s="209"/>
      <c r="BB976" s="209"/>
      <c r="BC976" s="209"/>
      <c r="BD976" s="209"/>
      <c r="BE976" s="209"/>
      <c r="BF976" s="209"/>
      <c r="BG976" s="209"/>
      <c r="BH976" s="209"/>
      <c r="BI976" s="209"/>
      <c r="BJ976" s="209"/>
      <c r="BK976" s="209"/>
      <c r="BL976" s="209"/>
      <c r="BM976" s="209"/>
      <c r="BN976" s="209"/>
      <c r="BO976" s="209"/>
      <c r="BP976" s="209"/>
      <c r="BQ976" s="209"/>
      <c r="BR976" s="209"/>
      <c r="BS976" s="209"/>
      <c r="BT976" s="209"/>
      <c r="BU976" s="209"/>
      <c r="BV976" s="209"/>
      <c r="BW976" s="209"/>
      <c r="BX976" s="209"/>
      <c r="BY976" s="209"/>
      <c r="BZ976" s="209"/>
      <c r="CA976" s="209"/>
    </row>
    <row r="977" spans="23:79" x14ac:dyDescent="0.2"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  <c r="AT977" s="209"/>
      <c r="AU977" s="209"/>
      <c r="AV977" s="209"/>
      <c r="AW977" s="209"/>
      <c r="AX977" s="209"/>
      <c r="AY977" s="209"/>
      <c r="AZ977" s="209"/>
      <c r="BA977" s="209"/>
      <c r="BB977" s="209"/>
      <c r="BC977" s="209"/>
      <c r="BD977" s="209"/>
      <c r="BE977" s="209"/>
      <c r="BF977" s="209"/>
      <c r="BG977" s="209"/>
      <c r="BH977" s="209"/>
      <c r="BI977" s="209"/>
      <c r="BJ977" s="209"/>
      <c r="BK977" s="209"/>
      <c r="BL977" s="209"/>
      <c r="BM977" s="209"/>
      <c r="BN977" s="209"/>
      <c r="BO977" s="209"/>
      <c r="BP977" s="209"/>
      <c r="BQ977" s="209"/>
      <c r="BR977" s="209"/>
      <c r="BS977" s="209"/>
      <c r="BT977" s="209"/>
      <c r="BU977" s="209"/>
      <c r="BV977" s="209"/>
      <c r="BW977" s="209"/>
      <c r="BX977" s="209"/>
      <c r="BY977" s="209"/>
      <c r="BZ977" s="209"/>
      <c r="CA977" s="209"/>
    </row>
    <row r="978" spans="23:79" x14ac:dyDescent="0.2"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  <c r="AT978" s="209"/>
      <c r="AU978" s="209"/>
      <c r="AV978" s="209"/>
      <c r="AW978" s="209"/>
      <c r="AX978" s="209"/>
      <c r="AY978" s="209"/>
      <c r="AZ978" s="209"/>
      <c r="BA978" s="209"/>
      <c r="BB978" s="209"/>
      <c r="BC978" s="209"/>
      <c r="BD978" s="209"/>
      <c r="BE978" s="209"/>
      <c r="BF978" s="209"/>
      <c r="BG978" s="209"/>
      <c r="BH978" s="209"/>
      <c r="BI978" s="209"/>
      <c r="BJ978" s="209"/>
      <c r="BK978" s="209"/>
      <c r="BL978" s="209"/>
      <c r="BM978" s="209"/>
      <c r="BN978" s="209"/>
      <c r="BO978" s="209"/>
      <c r="BP978" s="209"/>
      <c r="BQ978" s="209"/>
      <c r="BR978" s="209"/>
      <c r="BS978" s="209"/>
      <c r="BT978" s="209"/>
      <c r="BU978" s="209"/>
      <c r="BV978" s="209"/>
      <c r="BW978" s="209"/>
      <c r="BX978" s="209"/>
      <c r="BY978" s="209"/>
      <c r="BZ978" s="209"/>
      <c r="CA978" s="209"/>
    </row>
    <row r="979" spans="23:79" x14ac:dyDescent="0.2"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  <c r="AT979" s="209"/>
      <c r="AU979" s="209"/>
      <c r="AV979" s="209"/>
      <c r="AW979" s="209"/>
      <c r="AX979" s="209"/>
      <c r="AY979" s="209"/>
      <c r="AZ979" s="209"/>
      <c r="BA979" s="209"/>
      <c r="BB979" s="209"/>
      <c r="BC979" s="209"/>
      <c r="BD979" s="209"/>
      <c r="BE979" s="209"/>
      <c r="BF979" s="209"/>
      <c r="BG979" s="209"/>
      <c r="BH979" s="209"/>
      <c r="BI979" s="209"/>
      <c r="BJ979" s="209"/>
      <c r="BK979" s="209"/>
      <c r="BL979" s="209"/>
      <c r="BM979" s="209"/>
      <c r="BN979" s="209"/>
      <c r="BO979" s="209"/>
      <c r="BP979" s="209"/>
      <c r="BQ979" s="209"/>
      <c r="BR979" s="209"/>
      <c r="BS979" s="209"/>
      <c r="BT979" s="209"/>
      <c r="BU979" s="209"/>
      <c r="BV979" s="209"/>
      <c r="BW979" s="209"/>
      <c r="BX979" s="209"/>
      <c r="BY979" s="209"/>
      <c r="BZ979" s="209"/>
      <c r="CA979" s="209"/>
    </row>
    <row r="980" spans="23:79" x14ac:dyDescent="0.2"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  <c r="AT980" s="209"/>
      <c r="AU980" s="209"/>
      <c r="AV980" s="209"/>
      <c r="AW980" s="209"/>
      <c r="AX980" s="209"/>
      <c r="AY980" s="209"/>
      <c r="AZ980" s="209"/>
      <c r="BA980" s="209"/>
      <c r="BB980" s="209"/>
      <c r="BC980" s="209"/>
      <c r="BD980" s="209"/>
      <c r="BE980" s="209"/>
      <c r="BF980" s="209"/>
      <c r="BG980" s="209"/>
      <c r="BH980" s="209"/>
      <c r="BI980" s="209"/>
      <c r="BJ980" s="209"/>
      <c r="BK980" s="209"/>
      <c r="BL980" s="209"/>
      <c r="BM980" s="209"/>
      <c r="BN980" s="209"/>
      <c r="BO980" s="209"/>
      <c r="BP980" s="209"/>
      <c r="BQ980" s="209"/>
      <c r="BR980" s="209"/>
      <c r="BS980" s="209"/>
      <c r="BT980" s="209"/>
      <c r="BU980" s="209"/>
      <c r="BV980" s="209"/>
      <c r="BW980" s="209"/>
      <c r="BX980" s="209"/>
      <c r="BY980" s="209"/>
      <c r="BZ980" s="209"/>
      <c r="CA980" s="209"/>
    </row>
    <row r="981" spans="23:79" x14ac:dyDescent="0.2"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  <c r="AT981" s="209"/>
      <c r="AU981" s="209"/>
      <c r="AV981" s="209"/>
      <c r="AW981" s="209"/>
      <c r="AX981" s="209"/>
      <c r="AY981" s="209"/>
      <c r="AZ981" s="209"/>
      <c r="BA981" s="209"/>
      <c r="BB981" s="209"/>
      <c r="BC981" s="209"/>
      <c r="BD981" s="209"/>
      <c r="BE981" s="209"/>
      <c r="BF981" s="209"/>
      <c r="BG981" s="209"/>
      <c r="BH981" s="209"/>
      <c r="BI981" s="209"/>
      <c r="BJ981" s="209"/>
      <c r="BK981" s="209"/>
      <c r="BL981" s="209"/>
      <c r="BM981" s="209"/>
      <c r="BN981" s="209"/>
      <c r="BO981" s="209"/>
      <c r="BP981" s="209"/>
      <c r="BQ981" s="209"/>
      <c r="BR981" s="209"/>
      <c r="BS981" s="209"/>
      <c r="BT981" s="209"/>
      <c r="BU981" s="209"/>
      <c r="BV981" s="209"/>
      <c r="BW981" s="209"/>
      <c r="BX981" s="209"/>
      <c r="BY981" s="209"/>
      <c r="BZ981" s="209"/>
      <c r="CA981" s="209"/>
    </row>
    <row r="982" spans="23:79" x14ac:dyDescent="0.2"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  <c r="AT982" s="209"/>
      <c r="AU982" s="209"/>
      <c r="AV982" s="209"/>
      <c r="AW982" s="209"/>
      <c r="AX982" s="209"/>
      <c r="AY982" s="209"/>
      <c r="AZ982" s="209"/>
      <c r="BA982" s="209"/>
      <c r="BB982" s="209"/>
      <c r="BC982" s="209"/>
      <c r="BD982" s="209"/>
      <c r="BE982" s="209"/>
      <c r="BF982" s="209"/>
      <c r="BG982" s="209"/>
      <c r="BH982" s="209"/>
      <c r="BI982" s="209"/>
      <c r="BJ982" s="209"/>
      <c r="BK982" s="209"/>
      <c r="BL982" s="209"/>
      <c r="BM982" s="209"/>
      <c r="BN982" s="209"/>
      <c r="BO982" s="209"/>
      <c r="BP982" s="209"/>
      <c r="BQ982" s="209"/>
      <c r="BR982" s="209"/>
      <c r="BS982" s="209"/>
      <c r="BT982" s="209"/>
      <c r="BU982" s="209"/>
      <c r="BV982" s="209"/>
      <c r="BW982" s="209"/>
      <c r="BX982" s="209"/>
      <c r="BY982" s="209"/>
      <c r="BZ982" s="209"/>
      <c r="CA982" s="209"/>
    </row>
    <row r="983" spans="23:79" x14ac:dyDescent="0.2"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  <c r="AW983" s="209"/>
      <c r="AX983" s="209"/>
      <c r="AY983" s="209"/>
      <c r="AZ983" s="209"/>
      <c r="BA983" s="209"/>
      <c r="BB983" s="209"/>
      <c r="BC983" s="209"/>
      <c r="BD983" s="209"/>
      <c r="BE983" s="209"/>
      <c r="BF983" s="209"/>
      <c r="BG983" s="209"/>
      <c r="BH983" s="209"/>
      <c r="BI983" s="209"/>
      <c r="BJ983" s="209"/>
      <c r="BK983" s="209"/>
      <c r="BL983" s="209"/>
      <c r="BM983" s="209"/>
      <c r="BN983" s="209"/>
      <c r="BO983" s="209"/>
      <c r="BP983" s="209"/>
      <c r="BQ983" s="209"/>
      <c r="BR983" s="209"/>
      <c r="BS983" s="209"/>
      <c r="BT983" s="209"/>
      <c r="BU983" s="209"/>
      <c r="BV983" s="209"/>
      <c r="BW983" s="209"/>
      <c r="BX983" s="209"/>
      <c r="BY983" s="209"/>
      <c r="BZ983" s="209"/>
      <c r="CA983" s="209"/>
    </row>
    <row r="984" spans="23:79" x14ac:dyDescent="0.2"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  <c r="AT984" s="209"/>
      <c r="AU984" s="209"/>
      <c r="AV984" s="209"/>
      <c r="AW984" s="209"/>
      <c r="AX984" s="209"/>
      <c r="AY984" s="209"/>
      <c r="AZ984" s="209"/>
      <c r="BA984" s="209"/>
      <c r="BB984" s="209"/>
      <c r="BC984" s="209"/>
      <c r="BD984" s="209"/>
      <c r="BE984" s="209"/>
      <c r="BF984" s="209"/>
      <c r="BG984" s="209"/>
      <c r="BH984" s="209"/>
      <c r="BI984" s="209"/>
      <c r="BJ984" s="209"/>
      <c r="BK984" s="209"/>
      <c r="BL984" s="209"/>
      <c r="BM984" s="209"/>
      <c r="BN984" s="209"/>
      <c r="BO984" s="209"/>
      <c r="BP984" s="209"/>
      <c r="BQ984" s="209"/>
      <c r="BR984" s="209"/>
      <c r="BS984" s="209"/>
      <c r="BT984" s="209"/>
      <c r="BU984" s="209"/>
      <c r="BV984" s="209"/>
      <c r="BW984" s="209"/>
      <c r="BX984" s="209"/>
      <c r="BY984" s="209"/>
      <c r="BZ984" s="209"/>
      <c r="CA984" s="209"/>
    </row>
    <row r="985" spans="23:79" x14ac:dyDescent="0.2"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  <c r="AT985" s="209"/>
      <c r="AU985" s="209"/>
      <c r="AV985" s="209"/>
      <c r="AW985" s="209"/>
      <c r="AX985" s="209"/>
      <c r="AY985" s="209"/>
      <c r="AZ985" s="209"/>
      <c r="BA985" s="209"/>
      <c r="BB985" s="209"/>
      <c r="BC985" s="209"/>
      <c r="BD985" s="209"/>
      <c r="BE985" s="209"/>
      <c r="BF985" s="209"/>
      <c r="BG985" s="209"/>
      <c r="BH985" s="209"/>
      <c r="BI985" s="209"/>
      <c r="BJ985" s="209"/>
      <c r="BK985" s="209"/>
      <c r="BL985" s="209"/>
      <c r="BM985" s="209"/>
      <c r="BN985" s="209"/>
      <c r="BO985" s="209"/>
      <c r="BP985" s="209"/>
      <c r="BQ985" s="209"/>
      <c r="BR985" s="209"/>
      <c r="BS985" s="209"/>
      <c r="BT985" s="209"/>
      <c r="BU985" s="209"/>
      <c r="BV985" s="209"/>
      <c r="BW985" s="209"/>
      <c r="BX985" s="209"/>
      <c r="BY985" s="209"/>
      <c r="BZ985" s="209"/>
      <c r="CA985" s="209"/>
    </row>
    <row r="986" spans="23:79" x14ac:dyDescent="0.2"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  <c r="AT986" s="209"/>
      <c r="AU986" s="209"/>
      <c r="AV986" s="209"/>
      <c r="AW986" s="209"/>
      <c r="AX986" s="209"/>
      <c r="AY986" s="209"/>
      <c r="AZ986" s="209"/>
      <c r="BA986" s="209"/>
      <c r="BB986" s="209"/>
      <c r="BC986" s="209"/>
      <c r="BD986" s="209"/>
      <c r="BE986" s="209"/>
      <c r="BF986" s="209"/>
      <c r="BG986" s="209"/>
      <c r="BH986" s="209"/>
      <c r="BI986" s="209"/>
      <c r="BJ986" s="209"/>
      <c r="BK986" s="209"/>
      <c r="BL986" s="209"/>
      <c r="BM986" s="209"/>
      <c r="BN986" s="209"/>
      <c r="BO986" s="209"/>
      <c r="BP986" s="209"/>
      <c r="BQ986" s="209"/>
      <c r="BR986" s="209"/>
      <c r="BS986" s="209"/>
      <c r="BT986" s="209"/>
      <c r="BU986" s="209"/>
      <c r="BV986" s="209"/>
      <c r="BW986" s="209"/>
      <c r="BX986" s="209"/>
      <c r="BY986" s="209"/>
      <c r="BZ986" s="209"/>
      <c r="CA986" s="209"/>
    </row>
    <row r="987" spans="23:79" x14ac:dyDescent="0.2"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  <c r="AT987" s="209"/>
      <c r="AU987" s="209"/>
      <c r="AV987" s="209"/>
      <c r="AW987" s="209"/>
      <c r="AX987" s="209"/>
      <c r="AY987" s="209"/>
      <c r="AZ987" s="209"/>
      <c r="BA987" s="209"/>
      <c r="BB987" s="209"/>
      <c r="BC987" s="209"/>
      <c r="BD987" s="209"/>
      <c r="BE987" s="209"/>
      <c r="BF987" s="209"/>
      <c r="BG987" s="209"/>
      <c r="BH987" s="209"/>
      <c r="BI987" s="209"/>
      <c r="BJ987" s="209"/>
      <c r="BK987" s="209"/>
      <c r="BL987" s="209"/>
      <c r="BM987" s="209"/>
      <c r="BN987" s="209"/>
      <c r="BO987" s="209"/>
      <c r="BP987" s="209"/>
      <c r="BQ987" s="209"/>
      <c r="BR987" s="209"/>
      <c r="BS987" s="209"/>
      <c r="BT987" s="209"/>
      <c r="BU987" s="209"/>
      <c r="BV987" s="209"/>
      <c r="BW987" s="209"/>
      <c r="BX987" s="209"/>
      <c r="BY987" s="209"/>
      <c r="BZ987" s="209"/>
      <c r="CA987" s="209"/>
    </row>
    <row r="988" spans="23:79" x14ac:dyDescent="0.2"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  <c r="AT988" s="209"/>
      <c r="AU988" s="209"/>
      <c r="AV988" s="209"/>
      <c r="AW988" s="209"/>
      <c r="AX988" s="209"/>
      <c r="AY988" s="209"/>
      <c r="AZ988" s="209"/>
      <c r="BA988" s="209"/>
      <c r="BB988" s="209"/>
      <c r="BC988" s="209"/>
      <c r="BD988" s="209"/>
      <c r="BE988" s="209"/>
      <c r="BF988" s="209"/>
      <c r="BG988" s="209"/>
      <c r="BH988" s="209"/>
      <c r="BI988" s="209"/>
      <c r="BJ988" s="209"/>
      <c r="BK988" s="209"/>
      <c r="BL988" s="209"/>
      <c r="BM988" s="209"/>
      <c r="BN988" s="209"/>
      <c r="BO988" s="209"/>
      <c r="BP988" s="209"/>
      <c r="BQ988" s="209"/>
      <c r="BR988" s="209"/>
      <c r="BS988" s="209"/>
      <c r="BT988" s="209"/>
      <c r="BU988" s="209"/>
      <c r="BV988" s="209"/>
      <c r="BW988" s="209"/>
      <c r="BX988" s="209"/>
      <c r="BY988" s="209"/>
      <c r="BZ988" s="209"/>
      <c r="CA988" s="209"/>
    </row>
    <row r="989" spans="23:79" x14ac:dyDescent="0.2"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  <c r="AT989" s="209"/>
      <c r="AU989" s="209"/>
      <c r="AV989" s="209"/>
      <c r="AW989" s="209"/>
      <c r="AX989" s="209"/>
      <c r="AY989" s="209"/>
      <c r="AZ989" s="209"/>
      <c r="BA989" s="209"/>
      <c r="BB989" s="209"/>
      <c r="BC989" s="209"/>
      <c r="BD989" s="209"/>
      <c r="BE989" s="209"/>
      <c r="BF989" s="209"/>
      <c r="BG989" s="209"/>
      <c r="BH989" s="209"/>
      <c r="BI989" s="209"/>
      <c r="BJ989" s="209"/>
      <c r="BK989" s="209"/>
      <c r="BL989" s="209"/>
      <c r="BM989" s="209"/>
      <c r="BN989" s="209"/>
      <c r="BO989" s="209"/>
      <c r="BP989" s="209"/>
      <c r="BQ989" s="209"/>
      <c r="BR989" s="209"/>
      <c r="BS989" s="209"/>
      <c r="BT989" s="209"/>
      <c r="BU989" s="209"/>
      <c r="BV989" s="209"/>
      <c r="BW989" s="209"/>
      <c r="BX989" s="209"/>
      <c r="BY989" s="209"/>
      <c r="BZ989" s="209"/>
      <c r="CA989" s="209"/>
    </row>
    <row r="990" spans="23:79" x14ac:dyDescent="0.2"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  <c r="AT990" s="209"/>
      <c r="AU990" s="209"/>
      <c r="AV990" s="209"/>
      <c r="AW990" s="209"/>
      <c r="AX990" s="209"/>
      <c r="AY990" s="209"/>
      <c r="AZ990" s="209"/>
      <c r="BA990" s="209"/>
      <c r="BB990" s="209"/>
      <c r="BC990" s="209"/>
      <c r="BD990" s="209"/>
      <c r="BE990" s="209"/>
      <c r="BF990" s="209"/>
      <c r="BG990" s="209"/>
      <c r="BH990" s="209"/>
      <c r="BI990" s="209"/>
      <c r="BJ990" s="209"/>
      <c r="BK990" s="209"/>
      <c r="BL990" s="209"/>
      <c r="BM990" s="209"/>
      <c r="BN990" s="209"/>
      <c r="BO990" s="209"/>
      <c r="BP990" s="209"/>
      <c r="BQ990" s="209"/>
      <c r="BR990" s="209"/>
      <c r="BS990" s="209"/>
      <c r="BT990" s="209"/>
      <c r="BU990" s="209"/>
      <c r="BV990" s="209"/>
      <c r="BW990" s="209"/>
      <c r="BX990" s="209"/>
      <c r="BY990" s="209"/>
      <c r="BZ990" s="209"/>
      <c r="CA990" s="209"/>
    </row>
    <row r="991" spans="23:79" x14ac:dyDescent="0.2"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  <c r="AT991" s="209"/>
      <c r="AU991" s="209"/>
      <c r="AV991" s="209"/>
      <c r="AW991" s="209"/>
      <c r="AX991" s="209"/>
      <c r="AY991" s="209"/>
      <c r="AZ991" s="209"/>
      <c r="BA991" s="209"/>
      <c r="BB991" s="209"/>
      <c r="BC991" s="209"/>
      <c r="BD991" s="209"/>
      <c r="BE991" s="209"/>
      <c r="BF991" s="209"/>
      <c r="BG991" s="209"/>
      <c r="BH991" s="209"/>
      <c r="BI991" s="209"/>
      <c r="BJ991" s="209"/>
      <c r="BK991" s="209"/>
      <c r="BL991" s="209"/>
      <c r="BM991" s="209"/>
      <c r="BN991" s="209"/>
      <c r="BO991" s="209"/>
      <c r="BP991" s="209"/>
      <c r="BQ991" s="209"/>
      <c r="BR991" s="209"/>
      <c r="BS991" s="209"/>
      <c r="BT991" s="209"/>
      <c r="BU991" s="209"/>
      <c r="BV991" s="209"/>
      <c r="BW991" s="209"/>
      <c r="BX991" s="209"/>
      <c r="BY991" s="209"/>
      <c r="BZ991" s="209"/>
      <c r="CA991" s="209"/>
    </row>
    <row r="992" spans="23:79" x14ac:dyDescent="0.2"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  <c r="AT992" s="209"/>
      <c r="AU992" s="209"/>
      <c r="AV992" s="209"/>
      <c r="AW992" s="209"/>
      <c r="AX992" s="209"/>
      <c r="AY992" s="209"/>
      <c r="AZ992" s="209"/>
      <c r="BA992" s="209"/>
      <c r="BB992" s="209"/>
      <c r="BC992" s="209"/>
      <c r="BD992" s="209"/>
      <c r="BE992" s="209"/>
      <c r="BF992" s="209"/>
      <c r="BG992" s="209"/>
      <c r="BH992" s="209"/>
      <c r="BI992" s="209"/>
      <c r="BJ992" s="209"/>
      <c r="BK992" s="209"/>
      <c r="BL992" s="209"/>
      <c r="BM992" s="209"/>
      <c r="BN992" s="209"/>
      <c r="BO992" s="209"/>
      <c r="BP992" s="209"/>
      <c r="BQ992" s="209"/>
      <c r="BR992" s="209"/>
      <c r="BS992" s="209"/>
      <c r="BT992" s="209"/>
      <c r="BU992" s="209"/>
      <c r="BV992" s="209"/>
      <c r="BW992" s="209"/>
      <c r="BX992" s="209"/>
      <c r="BY992" s="209"/>
      <c r="BZ992" s="209"/>
      <c r="CA992" s="209"/>
    </row>
    <row r="993" spans="23:79" x14ac:dyDescent="0.2"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  <c r="AT993" s="209"/>
      <c r="AU993" s="209"/>
      <c r="AV993" s="209"/>
      <c r="AW993" s="209"/>
      <c r="AX993" s="209"/>
      <c r="AY993" s="209"/>
      <c r="AZ993" s="209"/>
      <c r="BA993" s="209"/>
      <c r="BB993" s="209"/>
      <c r="BC993" s="209"/>
      <c r="BD993" s="209"/>
      <c r="BE993" s="209"/>
      <c r="BF993" s="209"/>
      <c r="BG993" s="209"/>
      <c r="BH993" s="209"/>
      <c r="BI993" s="209"/>
      <c r="BJ993" s="209"/>
      <c r="BK993" s="209"/>
      <c r="BL993" s="209"/>
      <c r="BM993" s="209"/>
      <c r="BN993" s="209"/>
      <c r="BO993" s="209"/>
      <c r="BP993" s="209"/>
      <c r="BQ993" s="209"/>
      <c r="BR993" s="209"/>
      <c r="BS993" s="209"/>
      <c r="BT993" s="209"/>
      <c r="BU993" s="209"/>
      <c r="BV993" s="209"/>
      <c r="BW993" s="209"/>
      <c r="BX993" s="209"/>
      <c r="BY993" s="209"/>
      <c r="BZ993" s="209"/>
      <c r="CA993" s="209"/>
    </row>
    <row r="994" spans="23:79" x14ac:dyDescent="0.2"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  <c r="AT994" s="209"/>
      <c r="AU994" s="209"/>
      <c r="AV994" s="209"/>
      <c r="AW994" s="209"/>
      <c r="AX994" s="209"/>
      <c r="AY994" s="209"/>
      <c r="AZ994" s="209"/>
      <c r="BA994" s="209"/>
      <c r="BB994" s="209"/>
      <c r="BC994" s="209"/>
      <c r="BD994" s="209"/>
      <c r="BE994" s="209"/>
      <c r="BF994" s="209"/>
      <c r="BG994" s="209"/>
      <c r="BH994" s="209"/>
      <c r="BI994" s="209"/>
      <c r="BJ994" s="209"/>
      <c r="BK994" s="209"/>
      <c r="BL994" s="209"/>
      <c r="BM994" s="209"/>
      <c r="BN994" s="209"/>
      <c r="BO994" s="209"/>
      <c r="BP994" s="209"/>
      <c r="BQ994" s="209"/>
      <c r="BR994" s="209"/>
      <c r="BS994" s="209"/>
      <c r="BT994" s="209"/>
      <c r="BU994" s="209"/>
      <c r="BV994" s="209"/>
      <c r="BW994" s="209"/>
      <c r="BX994" s="209"/>
      <c r="BY994" s="209"/>
      <c r="BZ994" s="209"/>
      <c r="CA994" s="209"/>
    </row>
    <row r="995" spans="23:79" x14ac:dyDescent="0.2"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  <c r="AT995" s="209"/>
      <c r="AU995" s="209"/>
      <c r="AV995" s="209"/>
      <c r="AW995" s="209"/>
      <c r="AX995" s="209"/>
      <c r="AY995" s="209"/>
      <c r="AZ995" s="209"/>
      <c r="BA995" s="209"/>
      <c r="BB995" s="209"/>
      <c r="BC995" s="209"/>
      <c r="BD995" s="209"/>
      <c r="BE995" s="209"/>
      <c r="BF995" s="209"/>
      <c r="BG995" s="209"/>
      <c r="BH995" s="209"/>
      <c r="BI995" s="209"/>
      <c r="BJ995" s="209"/>
      <c r="BK995" s="209"/>
      <c r="BL995" s="209"/>
      <c r="BM995" s="209"/>
      <c r="BN995" s="209"/>
      <c r="BO995" s="209"/>
      <c r="BP995" s="209"/>
      <c r="BQ995" s="209"/>
      <c r="BR995" s="209"/>
      <c r="BS995" s="209"/>
      <c r="BT995" s="209"/>
      <c r="BU995" s="209"/>
      <c r="BV995" s="209"/>
      <c r="BW995" s="209"/>
      <c r="BX995" s="209"/>
      <c r="BY995" s="209"/>
      <c r="BZ995" s="209"/>
      <c r="CA995" s="209"/>
    </row>
    <row r="996" spans="23:79" x14ac:dyDescent="0.2"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  <c r="AT996" s="209"/>
      <c r="AU996" s="209"/>
      <c r="AV996" s="209"/>
      <c r="AW996" s="209"/>
      <c r="AX996" s="209"/>
      <c r="AY996" s="209"/>
      <c r="AZ996" s="209"/>
      <c r="BA996" s="209"/>
      <c r="BB996" s="209"/>
      <c r="BC996" s="209"/>
      <c r="BD996" s="209"/>
      <c r="BE996" s="209"/>
      <c r="BF996" s="209"/>
      <c r="BG996" s="209"/>
      <c r="BH996" s="209"/>
      <c r="BI996" s="209"/>
      <c r="BJ996" s="209"/>
      <c r="BK996" s="209"/>
      <c r="BL996" s="209"/>
      <c r="BM996" s="209"/>
      <c r="BN996" s="209"/>
      <c r="BO996" s="209"/>
      <c r="BP996" s="209"/>
      <c r="BQ996" s="209"/>
      <c r="BR996" s="209"/>
      <c r="BS996" s="209"/>
      <c r="BT996" s="209"/>
      <c r="BU996" s="209"/>
      <c r="BV996" s="209"/>
      <c r="BW996" s="209"/>
      <c r="BX996" s="209"/>
      <c r="BY996" s="209"/>
      <c r="BZ996" s="209"/>
      <c r="CA996" s="209"/>
    </row>
    <row r="997" spans="23:79" x14ac:dyDescent="0.2"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  <c r="AW997" s="209"/>
      <c r="AX997" s="209"/>
      <c r="AY997" s="209"/>
      <c r="AZ997" s="209"/>
      <c r="BA997" s="209"/>
      <c r="BB997" s="209"/>
      <c r="BC997" s="209"/>
      <c r="BD997" s="209"/>
      <c r="BE997" s="209"/>
      <c r="BF997" s="209"/>
      <c r="BG997" s="209"/>
      <c r="BH997" s="209"/>
      <c r="BI997" s="209"/>
      <c r="BJ997" s="209"/>
      <c r="BK997" s="209"/>
      <c r="BL997" s="209"/>
      <c r="BM997" s="209"/>
      <c r="BN997" s="209"/>
      <c r="BO997" s="209"/>
      <c r="BP997" s="209"/>
      <c r="BQ997" s="209"/>
      <c r="BR997" s="209"/>
      <c r="BS997" s="209"/>
      <c r="BT997" s="209"/>
      <c r="BU997" s="209"/>
      <c r="BV997" s="209"/>
      <c r="BW997" s="209"/>
      <c r="BX997" s="209"/>
      <c r="BY997" s="209"/>
      <c r="BZ997" s="209"/>
      <c r="CA997" s="209"/>
    </row>
    <row r="998" spans="23:79" x14ac:dyDescent="0.2"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  <c r="AT998" s="209"/>
      <c r="AU998" s="209"/>
      <c r="AV998" s="209"/>
      <c r="AW998" s="209"/>
      <c r="AX998" s="209"/>
      <c r="AY998" s="209"/>
      <c r="AZ998" s="209"/>
      <c r="BA998" s="209"/>
      <c r="BB998" s="209"/>
      <c r="BC998" s="209"/>
      <c r="BD998" s="209"/>
      <c r="BE998" s="209"/>
      <c r="BF998" s="209"/>
      <c r="BG998" s="209"/>
      <c r="BH998" s="209"/>
      <c r="BI998" s="209"/>
      <c r="BJ998" s="209"/>
      <c r="BK998" s="209"/>
      <c r="BL998" s="209"/>
      <c r="BM998" s="209"/>
      <c r="BN998" s="209"/>
      <c r="BO998" s="209"/>
      <c r="BP998" s="209"/>
      <c r="BQ998" s="209"/>
      <c r="BR998" s="209"/>
      <c r="BS998" s="209"/>
      <c r="BT998" s="209"/>
      <c r="BU998" s="209"/>
      <c r="BV998" s="209"/>
      <c r="BW998" s="209"/>
      <c r="BX998" s="209"/>
      <c r="BY998" s="209"/>
      <c r="BZ998" s="209"/>
      <c r="CA998" s="209"/>
    </row>
    <row r="999" spans="23:79" x14ac:dyDescent="0.2"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  <c r="AT999" s="209"/>
      <c r="AU999" s="209"/>
      <c r="AV999" s="209"/>
      <c r="AW999" s="209"/>
      <c r="AX999" s="209"/>
      <c r="AY999" s="209"/>
      <c r="AZ999" s="209"/>
      <c r="BA999" s="209"/>
      <c r="BB999" s="209"/>
      <c r="BC999" s="209"/>
      <c r="BD999" s="209"/>
      <c r="BE999" s="209"/>
      <c r="BF999" s="209"/>
      <c r="BG999" s="209"/>
      <c r="BH999" s="209"/>
      <c r="BI999" s="209"/>
      <c r="BJ999" s="209"/>
      <c r="BK999" s="209"/>
      <c r="BL999" s="209"/>
      <c r="BM999" s="209"/>
      <c r="BN999" s="209"/>
      <c r="BO999" s="209"/>
      <c r="BP999" s="209"/>
      <c r="BQ999" s="209"/>
      <c r="BR999" s="209"/>
      <c r="BS999" s="209"/>
      <c r="BT999" s="209"/>
      <c r="BU999" s="209"/>
      <c r="BV999" s="209"/>
      <c r="BW999" s="209"/>
      <c r="BX999" s="209"/>
      <c r="BY999" s="209"/>
      <c r="BZ999" s="209"/>
      <c r="CA999" s="209"/>
    </row>
    <row r="1000" spans="23:79" x14ac:dyDescent="0.2"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  <c r="AT1000" s="209"/>
      <c r="AU1000" s="209"/>
      <c r="AV1000" s="209"/>
      <c r="AW1000" s="209"/>
      <c r="AX1000" s="209"/>
      <c r="AY1000" s="209"/>
      <c r="AZ1000" s="209"/>
      <c r="BA1000" s="209"/>
      <c r="BB1000" s="209"/>
      <c r="BC1000" s="209"/>
      <c r="BD1000" s="209"/>
      <c r="BE1000" s="209"/>
      <c r="BF1000" s="209"/>
      <c r="BG1000" s="209"/>
      <c r="BH1000" s="209"/>
      <c r="BI1000" s="209"/>
      <c r="BJ1000" s="209"/>
      <c r="BK1000" s="209"/>
      <c r="BL1000" s="209"/>
      <c r="BM1000" s="209"/>
      <c r="BN1000" s="209"/>
      <c r="BO1000" s="209"/>
      <c r="BP1000" s="209"/>
      <c r="BQ1000" s="209"/>
      <c r="BR1000" s="209"/>
      <c r="BS1000" s="209"/>
      <c r="BT1000" s="209"/>
      <c r="BU1000" s="209"/>
      <c r="BV1000" s="209"/>
      <c r="BW1000" s="209"/>
      <c r="BX1000" s="209"/>
      <c r="BY1000" s="209"/>
      <c r="BZ1000" s="209"/>
      <c r="CA1000" s="209"/>
    </row>
    <row r="1001" spans="23:79" x14ac:dyDescent="0.2"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  <c r="AT1001" s="209"/>
      <c r="AU1001" s="209"/>
      <c r="AV1001" s="209"/>
      <c r="AW1001" s="209"/>
      <c r="AX1001" s="209"/>
      <c r="AY1001" s="209"/>
      <c r="AZ1001" s="209"/>
      <c r="BA1001" s="209"/>
      <c r="BB1001" s="209"/>
      <c r="BC1001" s="209"/>
      <c r="BD1001" s="209"/>
      <c r="BE1001" s="209"/>
      <c r="BF1001" s="209"/>
      <c r="BG1001" s="209"/>
      <c r="BH1001" s="209"/>
      <c r="BI1001" s="209"/>
      <c r="BJ1001" s="209"/>
      <c r="BK1001" s="209"/>
      <c r="BL1001" s="209"/>
      <c r="BM1001" s="209"/>
      <c r="BN1001" s="209"/>
      <c r="BO1001" s="209"/>
      <c r="BP1001" s="209"/>
      <c r="BQ1001" s="209"/>
      <c r="BR1001" s="209"/>
      <c r="BS1001" s="209"/>
      <c r="BT1001" s="209"/>
      <c r="BU1001" s="209"/>
      <c r="BV1001" s="209"/>
      <c r="BW1001" s="209"/>
      <c r="BX1001" s="209"/>
      <c r="BY1001" s="209"/>
      <c r="BZ1001" s="209"/>
      <c r="CA1001" s="209"/>
    </row>
    <row r="1002" spans="23:79" x14ac:dyDescent="0.2"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  <c r="AT1002" s="209"/>
      <c r="AU1002" s="209"/>
      <c r="AV1002" s="209"/>
      <c r="AW1002" s="209"/>
      <c r="AX1002" s="209"/>
      <c r="AY1002" s="209"/>
      <c r="AZ1002" s="209"/>
      <c r="BA1002" s="209"/>
      <c r="BB1002" s="209"/>
      <c r="BC1002" s="209"/>
      <c r="BD1002" s="209"/>
      <c r="BE1002" s="209"/>
      <c r="BF1002" s="209"/>
      <c r="BG1002" s="209"/>
      <c r="BH1002" s="209"/>
      <c r="BI1002" s="209"/>
      <c r="BJ1002" s="209"/>
      <c r="BK1002" s="209"/>
      <c r="BL1002" s="209"/>
      <c r="BM1002" s="209"/>
      <c r="BN1002" s="209"/>
      <c r="BO1002" s="209"/>
      <c r="BP1002" s="209"/>
      <c r="BQ1002" s="209"/>
      <c r="BR1002" s="209"/>
      <c r="BS1002" s="209"/>
      <c r="BT1002" s="209"/>
      <c r="BU1002" s="209"/>
      <c r="BV1002" s="209"/>
      <c r="BW1002" s="209"/>
      <c r="BX1002" s="209"/>
      <c r="BY1002" s="209"/>
      <c r="BZ1002" s="209"/>
      <c r="CA1002" s="209"/>
    </row>
    <row r="1003" spans="23:79" x14ac:dyDescent="0.2"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U1003" s="209"/>
      <c r="AV1003" s="209"/>
      <c r="AW1003" s="209"/>
      <c r="AX1003" s="209"/>
      <c r="AY1003" s="209"/>
      <c r="AZ1003" s="209"/>
      <c r="BA1003" s="209"/>
      <c r="BB1003" s="209"/>
      <c r="BC1003" s="209"/>
      <c r="BD1003" s="209"/>
      <c r="BE1003" s="209"/>
      <c r="BF1003" s="209"/>
      <c r="BG1003" s="209"/>
      <c r="BH1003" s="209"/>
      <c r="BI1003" s="209"/>
      <c r="BJ1003" s="209"/>
      <c r="BK1003" s="209"/>
      <c r="BL1003" s="209"/>
      <c r="BM1003" s="209"/>
      <c r="BN1003" s="209"/>
      <c r="BO1003" s="209"/>
      <c r="BP1003" s="209"/>
      <c r="BQ1003" s="209"/>
      <c r="BR1003" s="209"/>
      <c r="BS1003" s="209"/>
      <c r="BT1003" s="209"/>
      <c r="BU1003" s="209"/>
      <c r="BV1003" s="209"/>
      <c r="BW1003" s="209"/>
      <c r="BX1003" s="209"/>
      <c r="BY1003" s="209"/>
      <c r="BZ1003" s="209"/>
      <c r="CA1003" s="209"/>
    </row>
    <row r="1004" spans="23:79" x14ac:dyDescent="0.2"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  <c r="AT1004" s="209"/>
      <c r="AU1004" s="209"/>
      <c r="AV1004" s="209"/>
      <c r="AW1004" s="209"/>
      <c r="AX1004" s="209"/>
      <c r="AY1004" s="209"/>
      <c r="AZ1004" s="209"/>
      <c r="BA1004" s="209"/>
      <c r="BB1004" s="209"/>
      <c r="BC1004" s="209"/>
      <c r="BD1004" s="209"/>
      <c r="BE1004" s="209"/>
      <c r="BF1004" s="209"/>
      <c r="BG1004" s="209"/>
      <c r="BH1004" s="209"/>
      <c r="BI1004" s="209"/>
      <c r="BJ1004" s="209"/>
      <c r="BK1004" s="209"/>
      <c r="BL1004" s="209"/>
      <c r="BM1004" s="209"/>
      <c r="BN1004" s="209"/>
      <c r="BO1004" s="209"/>
      <c r="BP1004" s="209"/>
      <c r="BQ1004" s="209"/>
      <c r="BR1004" s="209"/>
      <c r="BS1004" s="209"/>
      <c r="BT1004" s="209"/>
      <c r="BU1004" s="209"/>
      <c r="BV1004" s="209"/>
      <c r="BW1004" s="209"/>
      <c r="BX1004" s="209"/>
      <c r="BY1004" s="209"/>
      <c r="BZ1004" s="209"/>
      <c r="CA1004" s="209"/>
    </row>
    <row r="1005" spans="23:79" x14ac:dyDescent="0.2"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  <c r="AT1005" s="209"/>
      <c r="AU1005" s="209"/>
      <c r="AV1005" s="209"/>
      <c r="AW1005" s="209"/>
      <c r="AX1005" s="209"/>
      <c r="AY1005" s="209"/>
      <c r="AZ1005" s="209"/>
      <c r="BA1005" s="209"/>
      <c r="BB1005" s="209"/>
      <c r="BC1005" s="209"/>
      <c r="BD1005" s="209"/>
      <c r="BE1005" s="209"/>
      <c r="BF1005" s="209"/>
      <c r="BG1005" s="209"/>
      <c r="BH1005" s="209"/>
      <c r="BI1005" s="209"/>
      <c r="BJ1005" s="209"/>
      <c r="BK1005" s="209"/>
      <c r="BL1005" s="209"/>
      <c r="BM1005" s="209"/>
      <c r="BN1005" s="209"/>
      <c r="BO1005" s="209"/>
      <c r="BP1005" s="209"/>
      <c r="BQ1005" s="209"/>
      <c r="BR1005" s="209"/>
      <c r="BS1005" s="209"/>
      <c r="BT1005" s="209"/>
      <c r="BU1005" s="209"/>
      <c r="BV1005" s="209"/>
      <c r="BW1005" s="209"/>
      <c r="BX1005" s="209"/>
      <c r="BY1005" s="209"/>
      <c r="BZ1005" s="209"/>
      <c r="CA1005" s="209"/>
    </row>
    <row r="1006" spans="23:79" x14ac:dyDescent="0.2"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  <c r="AT1006" s="209"/>
      <c r="AU1006" s="209"/>
      <c r="AV1006" s="209"/>
      <c r="AW1006" s="209"/>
      <c r="AX1006" s="209"/>
      <c r="AY1006" s="209"/>
      <c r="AZ1006" s="209"/>
      <c r="BA1006" s="209"/>
      <c r="BB1006" s="209"/>
      <c r="BC1006" s="209"/>
      <c r="BD1006" s="209"/>
      <c r="BE1006" s="209"/>
      <c r="BF1006" s="209"/>
      <c r="BG1006" s="209"/>
      <c r="BH1006" s="209"/>
      <c r="BI1006" s="209"/>
      <c r="BJ1006" s="209"/>
      <c r="BK1006" s="209"/>
      <c r="BL1006" s="209"/>
      <c r="BM1006" s="209"/>
      <c r="BN1006" s="209"/>
      <c r="BO1006" s="209"/>
      <c r="BP1006" s="209"/>
      <c r="BQ1006" s="209"/>
      <c r="BR1006" s="209"/>
      <c r="BS1006" s="209"/>
      <c r="BT1006" s="209"/>
      <c r="BU1006" s="209"/>
      <c r="BV1006" s="209"/>
      <c r="BW1006" s="209"/>
      <c r="BX1006" s="209"/>
      <c r="BY1006" s="209"/>
      <c r="BZ1006" s="209"/>
      <c r="CA1006" s="209"/>
    </row>
    <row r="1007" spans="23:79" x14ac:dyDescent="0.2"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  <c r="AT1007" s="209"/>
      <c r="AU1007" s="209"/>
      <c r="AV1007" s="209"/>
      <c r="AW1007" s="209"/>
      <c r="AX1007" s="209"/>
      <c r="AY1007" s="209"/>
      <c r="AZ1007" s="209"/>
      <c r="BA1007" s="209"/>
      <c r="BB1007" s="209"/>
      <c r="BC1007" s="209"/>
      <c r="BD1007" s="209"/>
      <c r="BE1007" s="209"/>
      <c r="BF1007" s="209"/>
      <c r="BG1007" s="209"/>
      <c r="BH1007" s="209"/>
      <c r="BI1007" s="209"/>
      <c r="BJ1007" s="209"/>
      <c r="BK1007" s="209"/>
      <c r="BL1007" s="209"/>
      <c r="BM1007" s="209"/>
      <c r="BN1007" s="209"/>
      <c r="BO1007" s="209"/>
      <c r="BP1007" s="209"/>
      <c r="BQ1007" s="209"/>
      <c r="BR1007" s="209"/>
      <c r="BS1007" s="209"/>
      <c r="BT1007" s="209"/>
      <c r="BU1007" s="209"/>
      <c r="BV1007" s="209"/>
      <c r="BW1007" s="209"/>
      <c r="BX1007" s="209"/>
      <c r="BY1007" s="209"/>
      <c r="BZ1007" s="209"/>
      <c r="CA1007" s="209"/>
    </row>
    <row r="1008" spans="23:79" x14ac:dyDescent="0.2"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  <c r="AT1008" s="209"/>
      <c r="AU1008" s="209"/>
      <c r="AV1008" s="209"/>
      <c r="AW1008" s="209"/>
      <c r="AX1008" s="209"/>
      <c r="AY1008" s="209"/>
      <c r="AZ1008" s="209"/>
      <c r="BA1008" s="209"/>
      <c r="BB1008" s="209"/>
      <c r="BC1008" s="209"/>
      <c r="BD1008" s="209"/>
      <c r="BE1008" s="209"/>
      <c r="BF1008" s="209"/>
      <c r="BG1008" s="209"/>
      <c r="BH1008" s="209"/>
      <c r="BI1008" s="209"/>
      <c r="BJ1008" s="209"/>
      <c r="BK1008" s="209"/>
      <c r="BL1008" s="209"/>
      <c r="BM1008" s="209"/>
      <c r="BN1008" s="209"/>
      <c r="BO1008" s="209"/>
      <c r="BP1008" s="209"/>
      <c r="BQ1008" s="209"/>
      <c r="BR1008" s="209"/>
      <c r="BS1008" s="209"/>
      <c r="BT1008" s="209"/>
      <c r="BU1008" s="209"/>
      <c r="BV1008" s="209"/>
      <c r="BW1008" s="209"/>
      <c r="BX1008" s="209"/>
      <c r="BY1008" s="209"/>
      <c r="BZ1008" s="209"/>
      <c r="CA1008" s="209"/>
    </row>
    <row r="1009" spans="23:79" x14ac:dyDescent="0.2"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  <c r="AT1009" s="209"/>
      <c r="AU1009" s="209"/>
      <c r="AV1009" s="209"/>
      <c r="AW1009" s="209"/>
      <c r="AX1009" s="209"/>
      <c r="AY1009" s="209"/>
      <c r="AZ1009" s="209"/>
      <c r="BA1009" s="209"/>
      <c r="BB1009" s="209"/>
      <c r="BC1009" s="209"/>
      <c r="BD1009" s="209"/>
      <c r="BE1009" s="209"/>
      <c r="BF1009" s="209"/>
      <c r="BG1009" s="209"/>
      <c r="BH1009" s="209"/>
      <c r="BI1009" s="209"/>
      <c r="BJ1009" s="209"/>
      <c r="BK1009" s="209"/>
      <c r="BL1009" s="209"/>
      <c r="BM1009" s="209"/>
      <c r="BN1009" s="209"/>
      <c r="BO1009" s="209"/>
      <c r="BP1009" s="209"/>
      <c r="BQ1009" s="209"/>
      <c r="BR1009" s="209"/>
      <c r="BS1009" s="209"/>
      <c r="BT1009" s="209"/>
      <c r="BU1009" s="209"/>
      <c r="BV1009" s="209"/>
      <c r="BW1009" s="209"/>
      <c r="BX1009" s="209"/>
      <c r="BY1009" s="209"/>
      <c r="BZ1009" s="209"/>
      <c r="CA1009" s="209"/>
    </row>
    <row r="1010" spans="23:79" x14ac:dyDescent="0.2"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  <c r="AT1010" s="209"/>
      <c r="AU1010" s="209"/>
      <c r="AV1010" s="209"/>
      <c r="AW1010" s="209"/>
      <c r="AX1010" s="209"/>
      <c r="AY1010" s="209"/>
      <c r="AZ1010" s="209"/>
      <c r="BA1010" s="209"/>
      <c r="BB1010" s="209"/>
      <c r="BC1010" s="209"/>
      <c r="BD1010" s="209"/>
      <c r="BE1010" s="209"/>
      <c r="BF1010" s="209"/>
      <c r="BG1010" s="209"/>
      <c r="BH1010" s="209"/>
      <c r="BI1010" s="209"/>
      <c r="BJ1010" s="209"/>
      <c r="BK1010" s="209"/>
      <c r="BL1010" s="209"/>
      <c r="BM1010" s="209"/>
      <c r="BN1010" s="209"/>
      <c r="BO1010" s="209"/>
      <c r="BP1010" s="209"/>
      <c r="BQ1010" s="209"/>
      <c r="BR1010" s="209"/>
      <c r="BS1010" s="209"/>
      <c r="BT1010" s="209"/>
      <c r="BU1010" s="209"/>
      <c r="BV1010" s="209"/>
      <c r="BW1010" s="209"/>
      <c r="BX1010" s="209"/>
      <c r="BY1010" s="209"/>
      <c r="BZ1010" s="209"/>
      <c r="CA1010" s="209"/>
    </row>
    <row r="1011" spans="23:79" x14ac:dyDescent="0.2"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  <c r="AW1011" s="209"/>
      <c r="AX1011" s="209"/>
      <c r="AY1011" s="209"/>
      <c r="AZ1011" s="209"/>
      <c r="BA1011" s="209"/>
      <c r="BB1011" s="209"/>
      <c r="BC1011" s="209"/>
      <c r="BD1011" s="209"/>
      <c r="BE1011" s="209"/>
      <c r="BF1011" s="209"/>
      <c r="BG1011" s="209"/>
      <c r="BH1011" s="209"/>
      <c r="BI1011" s="209"/>
      <c r="BJ1011" s="209"/>
      <c r="BK1011" s="209"/>
      <c r="BL1011" s="209"/>
      <c r="BM1011" s="209"/>
      <c r="BN1011" s="209"/>
      <c r="BO1011" s="209"/>
      <c r="BP1011" s="209"/>
      <c r="BQ1011" s="209"/>
      <c r="BR1011" s="209"/>
      <c r="BS1011" s="209"/>
      <c r="BT1011" s="209"/>
      <c r="BU1011" s="209"/>
      <c r="BV1011" s="209"/>
      <c r="BW1011" s="209"/>
      <c r="BX1011" s="209"/>
      <c r="BY1011" s="209"/>
      <c r="BZ1011" s="209"/>
      <c r="CA1011" s="209"/>
    </row>
    <row r="1012" spans="23:79" x14ac:dyDescent="0.2"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  <c r="AW1012" s="209"/>
      <c r="AX1012" s="209"/>
      <c r="AY1012" s="209"/>
      <c r="AZ1012" s="209"/>
      <c r="BA1012" s="209"/>
      <c r="BB1012" s="209"/>
      <c r="BC1012" s="209"/>
      <c r="BD1012" s="209"/>
      <c r="BE1012" s="209"/>
      <c r="BF1012" s="209"/>
      <c r="BG1012" s="209"/>
      <c r="BH1012" s="209"/>
      <c r="BI1012" s="209"/>
      <c r="BJ1012" s="209"/>
      <c r="BK1012" s="209"/>
      <c r="BL1012" s="209"/>
      <c r="BM1012" s="209"/>
      <c r="BN1012" s="209"/>
      <c r="BO1012" s="209"/>
      <c r="BP1012" s="209"/>
      <c r="BQ1012" s="209"/>
      <c r="BR1012" s="209"/>
      <c r="BS1012" s="209"/>
      <c r="BT1012" s="209"/>
      <c r="BU1012" s="209"/>
      <c r="BV1012" s="209"/>
      <c r="BW1012" s="209"/>
      <c r="BX1012" s="209"/>
      <c r="BY1012" s="209"/>
      <c r="BZ1012" s="209"/>
      <c r="CA1012" s="209"/>
    </row>
    <row r="1013" spans="23:79" x14ac:dyDescent="0.2"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  <c r="AW1013" s="209"/>
      <c r="AX1013" s="209"/>
      <c r="AY1013" s="209"/>
      <c r="AZ1013" s="209"/>
      <c r="BA1013" s="209"/>
      <c r="BB1013" s="209"/>
      <c r="BC1013" s="209"/>
      <c r="BD1013" s="209"/>
      <c r="BE1013" s="209"/>
      <c r="BF1013" s="209"/>
      <c r="BG1013" s="209"/>
      <c r="BH1013" s="209"/>
      <c r="BI1013" s="209"/>
      <c r="BJ1013" s="209"/>
      <c r="BK1013" s="209"/>
      <c r="BL1013" s="209"/>
      <c r="BM1013" s="209"/>
      <c r="BN1013" s="209"/>
      <c r="BO1013" s="209"/>
      <c r="BP1013" s="209"/>
      <c r="BQ1013" s="209"/>
      <c r="BR1013" s="209"/>
      <c r="BS1013" s="209"/>
      <c r="BT1013" s="209"/>
      <c r="BU1013" s="209"/>
      <c r="BV1013" s="209"/>
      <c r="BW1013" s="209"/>
      <c r="BX1013" s="209"/>
      <c r="BY1013" s="209"/>
      <c r="BZ1013" s="209"/>
      <c r="CA1013" s="209"/>
    </row>
    <row r="1014" spans="23:79" x14ac:dyDescent="0.2"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  <c r="AW1014" s="209"/>
      <c r="AX1014" s="209"/>
      <c r="AY1014" s="209"/>
      <c r="AZ1014" s="209"/>
      <c r="BA1014" s="209"/>
      <c r="BB1014" s="209"/>
      <c r="BC1014" s="209"/>
      <c r="BD1014" s="209"/>
      <c r="BE1014" s="209"/>
      <c r="BF1014" s="209"/>
      <c r="BG1014" s="209"/>
      <c r="BH1014" s="209"/>
      <c r="BI1014" s="209"/>
      <c r="BJ1014" s="209"/>
      <c r="BK1014" s="209"/>
      <c r="BL1014" s="209"/>
      <c r="BM1014" s="209"/>
      <c r="BN1014" s="209"/>
      <c r="BO1014" s="209"/>
      <c r="BP1014" s="209"/>
      <c r="BQ1014" s="209"/>
      <c r="BR1014" s="209"/>
      <c r="BS1014" s="209"/>
      <c r="BT1014" s="209"/>
      <c r="BU1014" s="209"/>
      <c r="BV1014" s="209"/>
      <c r="BW1014" s="209"/>
      <c r="BX1014" s="209"/>
      <c r="BY1014" s="209"/>
      <c r="BZ1014" s="209"/>
      <c r="CA1014" s="209"/>
    </row>
    <row r="1015" spans="23:79" x14ac:dyDescent="0.2"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  <c r="AW1015" s="209"/>
      <c r="AX1015" s="209"/>
      <c r="AY1015" s="209"/>
      <c r="AZ1015" s="209"/>
      <c r="BA1015" s="209"/>
      <c r="BB1015" s="209"/>
      <c r="BC1015" s="209"/>
      <c r="BD1015" s="209"/>
      <c r="BE1015" s="209"/>
      <c r="BF1015" s="209"/>
      <c r="BG1015" s="209"/>
      <c r="BH1015" s="209"/>
      <c r="BI1015" s="209"/>
      <c r="BJ1015" s="209"/>
      <c r="BK1015" s="209"/>
      <c r="BL1015" s="209"/>
      <c r="BM1015" s="209"/>
      <c r="BN1015" s="209"/>
      <c r="BO1015" s="209"/>
      <c r="BP1015" s="209"/>
      <c r="BQ1015" s="209"/>
      <c r="BR1015" s="209"/>
      <c r="BS1015" s="209"/>
      <c r="BT1015" s="209"/>
      <c r="BU1015" s="209"/>
      <c r="BV1015" s="209"/>
      <c r="BW1015" s="209"/>
      <c r="BX1015" s="209"/>
      <c r="BY1015" s="209"/>
      <c r="BZ1015" s="209"/>
      <c r="CA1015" s="209"/>
    </row>
    <row r="1016" spans="23:79" x14ac:dyDescent="0.2"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  <c r="AW1016" s="209"/>
      <c r="AX1016" s="209"/>
      <c r="AY1016" s="209"/>
      <c r="AZ1016" s="209"/>
      <c r="BA1016" s="209"/>
      <c r="BB1016" s="209"/>
      <c r="BC1016" s="209"/>
      <c r="BD1016" s="209"/>
      <c r="BE1016" s="209"/>
      <c r="BF1016" s="209"/>
      <c r="BG1016" s="209"/>
      <c r="BH1016" s="209"/>
      <c r="BI1016" s="209"/>
      <c r="BJ1016" s="209"/>
      <c r="BK1016" s="209"/>
      <c r="BL1016" s="209"/>
      <c r="BM1016" s="209"/>
      <c r="BN1016" s="209"/>
      <c r="BO1016" s="209"/>
      <c r="BP1016" s="209"/>
      <c r="BQ1016" s="209"/>
      <c r="BR1016" s="209"/>
      <c r="BS1016" s="209"/>
      <c r="BT1016" s="209"/>
      <c r="BU1016" s="209"/>
      <c r="BV1016" s="209"/>
      <c r="BW1016" s="209"/>
      <c r="BX1016" s="209"/>
      <c r="BY1016" s="209"/>
      <c r="BZ1016" s="209"/>
      <c r="CA1016" s="209"/>
    </row>
    <row r="1017" spans="23:79" x14ac:dyDescent="0.2"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  <c r="AW1017" s="209"/>
      <c r="AX1017" s="209"/>
      <c r="AY1017" s="209"/>
      <c r="AZ1017" s="209"/>
      <c r="BA1017" s="209"/>
      <c r="BB1017" s="209"/>
      <c r="BC1017" s="209"/>
      <c r="BD1017" s="209"/>
      <c r="BE1017" s="209"/>
      <c r="BF1017" s="209"/>
      <c r="BG1017" s="209"/>
      <c r="BH1017" s="209"/>
      <c r="BI1017" s="209"/>
      <c r="BJ1017" s="209"/>
      <c r="BK1017" s="209"/>
      <c r="BL1017" s="209"/>
      <c r="BM1017" s="209"/>
      <c r="BN1017" s="209"/>
      <c r="BO1017" s="209"/>
      <c r="BP1017" s="209"/>
      <c r="BQ1017" s="209"/>
      <c r="BR1017" s="209"/>
      <c r="BS1017" s="209"/>
      <c r="BT1017" s="209"/>
      <c r="BU1017" s="209"/>
      <c r="BV1017" s="209"/>
      <c r="BW1017" s="209"/>
      <c r="BX1017" s="209"/>
      <c r="BY1017" s="209"/>
      <c r="BZ1017" s="209"/>
      <c r="CA1017" s="209"/>
    </row>
    <row r="1018" spans="23:79" x14ac:dyDescent="0.2"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  <c r="AW1018" s="209"/>
      <c r="AX1018" s="209"/>
      <c r="AY1018" s="209"/>
      <c r="AZ1018" s="209"/>
      <c r="BA1018" s="209"/>
      <c r="BB1018" s="209"/>
      <c r="BC1018" s="209"/>
      <c r="BD1018" s="209"/>
      <c r="BE1018" s="209"/>
      <c r="BF1018" s="209"/>
      <c r="BG1018" s="209"/>
      <c r="BH1018" s="209"/>
      <c r="BI1018" s="209"/>
      <c r="BJ1018" s="209"/>
      <c r="BK1018" s="209"/>
      <c r="BL1018" s="209"/>
      <c r="BM1018" s="209"/>
      <c r="BN1018" s="209"/>
      <c r="BO1018" s="209"/>
      <c r="BP1018" s="209"/>
      <c r="BQ1018" s="209"/>
      <c r="BR1018" s="209"/>
      <c r="BS1018" s="209"/>
      <c r="BT1018" s="209"/>
      <c r="BU1018" s="209"/>
      <c r="BV1018" s="209"/>
      <c r="BW1018" s="209"/>
      <c r="BX1018" s="209"/>
      <c r="BY1018" s="209"/>
      <c r="BZ1018" s="209"/>
      <c r="CA1018" s="209"/>
    </row>
    <row r="1019" spans="23:79" x14ac:dyDescent="0.2"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  <c r="AT1019" s="209"/>
      <c r="AU1019" s="209"/>
      <c r="AV1019" s="209"/>
      <c r="AW1019" s="209"/>
      <c r="AX1019" s="209"/>
      <c r="AY1019" s="209"/>
      <c r="AZ1019" s="209"/>
      <c r="BA1019" s="209"/>
      <c r="BB1019" s="209"/>
      <c r="BC1019" s="209"/>
      <c r="BD1019" s="209"/>
      <c r="BE1019" s="209"/>
      <c r="BF1019" s="209"/>
      <c r="BG1019" s="209"/>
      <c r="BH1019" s="209"/>
      <c r="BI1019" s="209"/>
      <c r="BJ1019" s="209"/>
      <c r="BK1019" s="209"/>
      <c r="BL1019" s="209"/>
      <c r="BM1019" s="209"/>
      <c r="BN1019" s="209"/>
      <c r="BO1019" s="209"/>
      <c r="BP1019" s="209"/>
      <c r="BQ1019" s="209"/>
      <c r="BR1019" s="209"/>
      <c r="BS1019" s="209"/>
      <c r="BT1019" s="209"/>
      <c r="BU1019" s="209"/>
      <c r="BV1019" s="209"/>
      <c r="BW1019" s="209"/>
      <c r="BX1019" s="209"/>
      <c r="BY1019" s="209"/>
      <c r="BZ1019" s="209"/>
      <c r="CA1019" s="209"/>
    </row>
    <row r="1020" spans="23:79" x14ac:dyDescent="0.2"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  <c r="AT1020" s="209"/>
      <c r="AU1020" s="209"/>
      <c r="AV1020" s="209"/>
      <c r="AW1020" s="209"/>
      <c r="AX1020" s="209"/>
      <c r="AY1020" s="209"/>
      <c r="AZ1020" s="209"/>
      <c r="BA1020" s="209"/>
      <c r="BB1020" s="209"/>
      <c r="BC1020" s="209"/>
      <c r="BD1020" s="209"/>
      <c r="BE1020" s="209"/>
      <c r="BF1020" s="209"/>
      <c r="BG1020" s="209"/>
      <c r="BH1020" s="209"/>
      <c r="BI1020" s="209"/>
      <c r="BJ1020" s="209"/>
      <c r="BK1020" s="209"/>
      <c r="BL1020" s="209"/>
      <c r="BM1020" s="209"/>
      <c r="BN1020" s="209"/>
      <c r="BO1020" s="209"/>
      <c r="BP1020" s="209"/>
      <c r="BQ1020" s="209"/>
      <c r="BR1020" s="209"/>
      <c r="BS1020" s="209"/>
      <c r="BT1020" s="209"/>
      <c r="BU1020" s="209"/>
      <c r="BV1020" s="209"/>
      <c r="BW1020" s="209"/>
      <c r="BX1020" s="209"/>
      <c r="BY1020" s="209"/>
      <c r="BZ1020" s="209"/>
      <c r="CA1020" s="209"/>
    </row>
  </sheetData>
  <mergeCells count="25">
    <mergeCell ref="AC13:AE13"/>
    <mergeCell ref="M10:O10"/>
    <mergeCell ref="P10:R10"/>
    <mergeCell ref="S10:U10"/>
    <mergeCell ref="A11:U11"/>
    <mergeCell ref="AC11:AE11"/>
    <mergeCell ref="A13:A14"/>
    <mergeCell ref="U13:V13"/>
    <mergeCell ref="T13:T14"/>
    <mergeCell ref="J13:N13"/>
    <mergeCell ref="A450:N450"/>
    <mergeCell ref="C90:I90"/>
    <mergeCell ref="C91:I91"/>
    <mergeCell ref="C92:I92"/>
    <mergeCell ref="C94:I94"/>
    <mergeCell ref="W186:Y186"/>
    <mergeCell ref="W187:Y187"/>
    <mergeCell ref="X6:Z6"/>
    <mergeCell ref="M7:O7"/>
    <mergeCell ref="P7:R7"/>
    <mergeCell ref="V7:W7"/>
    <mergeCell ref="X7:Z7"/>
    <mergeCell ref="M6:O6"/>
    <mergeCell ref="P6:R6"/>
    <mergeCell ref="V6:W6"/>
  </mergeCells>
  <phoneticPr fontId="2" type="noConversion"/>
  <pageMargins left="0.59055118110236227" right="0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Q517"/>
  <sheetViews>
    <sheetView tabSelected="1" zoomScale="110" zoomScaleNormal="110" workbookViewId="0">
      <selection activeCell="M9" sqref="M9"/>
    </sheetView>
  </sheetViews>
  <sheetFormatPr defaultColWidth="9.28515625" defaultRowHeight="12.75" x14ac:dyDescent="0.2"/>
  <cols>
    <col min="1" max="1" width="47.140625" style="244" customWidth="1"/>
    <col min="2" max="2" width="7.42578125" style="245" customWidth="1"/>
    <col min="3" max="3" width="6.42578125" style="244" customWidth="1"/>
    <col min="4" max="4" width="6.5703125" style="244" customWidth="1"/>
    <col min="5" max="5" width="12" style="244" customWidth="1"/>
    <col min="6" max="6" width="6.5703125" style="244" customWidth="1"/>
    <col min="7" max="7" width="15.28515625" style="244" customWidth="1"/>
    <col min="8" max="8" width="16.42578125" style="244" customWidth="1"/>
    <col min="9" max="9" width="13.140625" style="244" customWidth="1"/>
    <col min="10" max="10" width="5.85546875" style="248" customWidth="1"/>
    <col min="11" max="11" width="6.7109375" style="248" customWidth="1"/>
    <col min="12" max="12" width="13" style="248" customWidth="1"/>
    <col min="13" max="13" width="8.42578125" style="248" customWidth="1"/>
    <col min="14" max="14" width="8.140625" style="248" customWidth="1"/>
    <col min="15" max="15" width="8.7109375" style="248" customWidth="1"/>
    <col min="16" max="16" width="15.7109375" style="248" customWidth="1"/>
    <col min="17" max="17" width="17.5703125" style="248" customWidth="1"/>
    <col min="18" max="18" width="15.28515625" style="248" customWidth="1"/>
    <col min="19" max="19" width="17.7109375" style="248" customWidth="1"/>
    <col min="20" max="20" width="16.7109375" style="248" customWidth="1"/>
    <col min="21" max="21" width="11.85546875" style="248" customWidth="1"/>
    <col min="22" max="22" width="15.42578125" style="248" customWidth="1"/>
    <col min="23" max="23" width="14.7109375" style="248" customWidth="1"/>
    <col min="24" max="24" width="13.28515625" style="248" customWidth="1"/>
    <col min="25" max="25" width="18.7109375" style="248" customWidth="1"/>
    <col min="26" max="41" width="9.28515625" style="248"/>
    <col min="42" max="16384" width="9.28515625" style="244"/>
  </cols>
  <sheetData>
    <row r="1" spans="1:511" x14ac:dyDescent="0.2">
      <c r="G1" s="246"/>
      <c r="H1" s="247"/>
    </row>
    <row r="2" spans="1:511" ht="12.75" customHeight="1" x14ac:dyDescent="0.2">
      <c r="G2" s="246"/>
      <c r="H2" s="373" t="s">
        <v>308</v>
      </c>
      <c r="I2" s="373"/>
    </row>
    <row r="3" spans="1:511" x14ac:dyDescent="0.2">
      <c r="G3" s="249"/>
      <c r="H3" s="373"/>
      <c r="I3" s="373"/>
    </row>
    <row r="4" spans="1:511" ht="13.5" customHeight="1" x14ac:dyDescent="0.2">
      <c r="A4" s="245"/>
      <c r="C4" s="245"/>
      <c r="D4" s="245"/>
      <c r="E4" s="372"/>
      <c r="F4" s="372"/>
      <c r="G4" s="298"/>
      <c r="H4" s="373"/>
      <c r="I4" s="373"/>
      <c r="J4" s="250"/>
      <c r="K4" s="251"/>
      <c r="L4" s="250"/>
      <c r="M4" s="250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</row>
    <row r="5" spans="1:511" ht="24.75" customHeight="1" x14ac:dyDescent="0.25">
      <c r="A5" s="382" t="s">
        <v>285</v>
      </c>
      <c r="B5" s="382"/>
      <c r="C5" s="382"/>
      <c r="D5" s="382"/>
      <c r="E5" s="382"/>
      <c r="F5" s="382"/>
      <c r="G5" s="382"/>
      <c r="H5" s="382"/>
      <c r="I5" s="295" t="s">
        <v>179</v>
      </c>
      <c r="P5" s="383"/>
      <c r="Q5" s="383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</row>
    <row r="6" spans="1:511" ht="14.25" customHeight="1" x14ac:dyDescent="0.25">
      <c r="A6" s="245"/>
      <c r="C6" s="245"/>
      <c r="D6" s="245"/>
      <c r="E6" s="245"/>
      <c r="F6" s="245"/>
      <c r="G6" s="245"/>
      <c r="H6" s="252"/>
      <c r="I6" s="245"/>
      <c r="P6" s="374"/>
      <c r="Q6" s="374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</row>
    <row r="7" spans="1:511" s="253" customFormat="1" ht="39.75" customHeight="1" x14ac:dyDescent="0.25">
      <c r="A7" s="384" t="s">
        <v>92</v>
      </c>
      <c r="B7" s="379" t="s">
        <v>115</v>
      </c>
      <c r="C7" s="380"/>
      <c r="D7" s="380"/>
      <c r="E7" s="381"/>
      <c r="F7" s="385" t="s">
        <v>97</v>
      </c>
      <c r="G7" s="386" t="s">
        <v>275</v>
      </c>
      <c r="H7" s="296" t="s">
        <v>180</v>
      </c>
      <c r="I7" s="296"/>
      <c r="J7" s="261"/>
      <c r="K7" s="261"/>
      <c r="L7" s="261"/>
      <c r="M7" s="261"/>
      <c r="N7" s="261"/>
      <c r="O7" s="248"/>
      <c r="P7" s="374"/>
      <c r="Q7" s="374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  <c r="IW7" s="248"/>
      <c r="IX7" s="248"/>
      <c r="IY7" s="248"/>
      <c r="IZ7" s="248"/>
      <c r="JA7" s="248"/>
      <c r="JB7" s="248"/>
      <c r="JC7" s="248"/>
      <c r="JD7" s="248"/>
      <c r="JE7" s="248"/>
      <c r="JF7" s="248"/>
      <c r="JG7" s="248"/>
      <c r="JH7" s="248"/>
      <c r="JI7" s="248"/>
      <c r="JJ7" s="248"/>
      <c r="JK7" s="248"/>
      <c r="JL7" s="248"/>
      <c r="JM7" s="248"/>
      <c r="JN7" s="248"/>
      <c r="JO7" s="248"/>
      <c r="JP7" s="248"/>
      <c r="JQ7" s="248"/>
      <c r="JR7" s="248"/>
      <c r="JS7" s="248"/>
      <c r="JT7" s="248"/>
      <c r="JU7" s="248"/>
      <c r="JV7" s="248"/>
      <c r="JW7" s="248"/>
      <c r="JX7" s="248"/>
      <c r="JY7" s="248"/>
      <c r="JZ7" s="248"/>
      <c r="KA7" s="248"/>
      <c r="KB7" s="248"/>
      <c r="KC7" s="248"/>
      <c r="KD7" s="248"/>
      <c r="KE7" s="248"/>
      <c r="KF7" s="248"/>
      <c r="KG7" s="248"/>
      <c r="KH7" s="248"/>
      <c r="KI7" s="248"/>
      <c r="KJ7" s="248"/>
      <c r="KK7" s="248"/>
      <c r="KL7" s="248"/>
      <c r="KM7" s="248"/>
      <c r="KN7" s="248"/>
      <c r="KO7" s="248"/>
      <c r="KP7" s="248"/>
      <c r="KQ7" s="248"/>
      <c r="KR7" s="248"/>
      <c r="KS7" s="248"/>
      <c r="KT7" s="248"/>
      <c r="KU7" s="248"/>
      <c r="KV7" s="248"/>
      <c r="KW7" s="248"/>
      <c r="KX7" s="248"/>
      <c r="KY7" s="248"/>
      <c r="KZ7" s="248"/>
      <c r="LA7" s="248"/>
      <c r="LB7" s="248"/>
      <c r="LC7" s="248"/>
      <c r="LD7" s="248"/>
      <c r="LE7" s="248"/>
      <c r="LF7" s="248"/>
      <c r="LG7" s="248"/>
      <c r="LH7" s="248"/>
      <c r="LI7" s="248"/>
      <c r="LJ7" s="248"/>
      <c r="LK7" s="248"/>
      <c r="LL7" s="248"/>
      <c r="LM7" s="248"/>
      <c r="LN7" s="248"/>
      <c r="LO7" s="248"/>
      <c r="LP7" s="248"/>
      <c r="LQ7" s="248"/>
      <c r="LR7" s="248"/>
      <c r="LS7" s="248"/>
      <c r="LT7" s="248"/>
      <c r="LU7" s="248"/>
      <c r="LV7" s="248"/>
      <c r="LW7" s="248"/>
      <c r="LX7" s="248"/>
      <c r="LY7" s="248"/>
      <c r="LZ7" s="248"/>
      <c r="MA7" s="248"/>
      <c r="MB7" s="248"/>
      <c r="MC7" s="248"/>
      <c r="MD7" s="248"/>
      <c r="ME7" s="248"/>
      <c r="MF7" s="248"/>
      <c r="MG7" s="248"/>
      <c r="MH7" s="248"/>
      <c r="MI7" s="248"/>
      <c r="MJ7" s="248"/>
      <c r="MK7" s="248"/>
      <c r="ML7" s="248"/>
      <c r="MM7" s="248"/>
      <c r="MN7" s="248"/>
      <c r="MO7" s="248"/>
      <c r="MP7" s="248"/>
      <c r="MQ7" s="248"/>
      <c r="MR7" s="248"/>
      <c r="MS7" s="248"/>
      <c r="MT7" s="248"/>
      <c r="MU7" s="248"/>
      <c r="MV7" s="248"/>
      <c r="MW7" s="248"/>
      <c r="MX7" s="248"/>
      <c r="MY7" s="248"/>
      <c r="MZ7" s="248"/>
      <c r="NA7" s="248"/>
      <c r="NB7" s="248"/>
      <c r="NC7" s="248"/>
      <c r="ND7" s="248"/>
      <c r="NE7" s="248"/>
      <c r="NF7" s="248"/>
      <c r="NG7" s="248"/>
      <c r="NH7" s="248"/>
      <c r="NI7" s="248"/>
      <c r="NJ7" s="248"/>
      <c r="NK7" s="248"/>
      <c r="NL7" s="248"/>
      <c r="NM7" s="248"/>
      <c r="NN7" s="248"/>
      <c r="NO7" s="248"/>
      <c r="NP7" s="248"/>
      <c r="NQ7" s="248"/>
      <c r="NR7" s="248"/>
      <c r="NS7" s="248"/>
      <c r="NT7" s="248"/>
      <c r="NU7" s="248"/>
      <c r="NV7" s="248"/>
      <c r="NW7" s="248"/>
      <c r="NX7" s="248"/>
      <c r="NY7" s="248"/>
      <c r="NZ7" s="248"/>
      <c r="OA7" s="248"/>
      <c r="OB7" s="248"/>
      <c r="OC7" s="248"/>
      <c r="OD7" s="248"/>
      <c r="OE7" s="248"/>
      <c r="OF7" s="248"/>
      <c r="OG7" s="248"/>
      <c r="OH7" s="248"/>
      <c r="OI7" s="248"/>
      <c r="OJ7" s="248"/>
      <c r="OK7" s="248"/>
      <c r="OL7" s="248"/>
      <c r="OM7" s="248"/>
      <c r="ON7" s="248"/>
      <c r="OO7" s="248"/>
      <c r="OP7" s="248"/>
      <c r="OQ7" s="248"/>
      <c r="OR7" s="248"/>
      <c r="OS7" s="248"/>
      <c r="OT7" s="248"/>
      <c r="OU7" s="248"/>
      <c r="OV7" s="248"/>
      <c r="OW7" s="248"/>
      <c r="OX7" s="248"/>
      <c r="OY7" s="248"/>
      <c r="OZ7" s="248"/>
      <c r="PA7" s="248"/>
      <c r="PB7" s="248"/>
      <c r="PC7" s="248"/>
      <c r="PD7" s="248"/>
      <c r="PE7" s="248"/>
      <c r="PF7" s="248"/>
      <c r="PG7" s="248"/>
      <c r="PH7" s="248"/>
      <c r="PI7" s="248"/>
      <c r="PJ7" s="248"/>
      <c r="PK7" s="248"/>
      <c r="PL7" s="248"/>
      <c r="PM7" s="248"/>
      <c r="PN7" s="248"/>
      <c r="PO7" s="248"/>
      <c r="PP7" s="248"/>
      <c r="PQ7" s="248"/>
      <c r="PR7" s="248"/>
      <c r="PS7" s="248"/>
      <c r="PT7" s="248"/>
      <c r="PU7" s="248"/>
      <c r="PV7" s="248"/>
      <c r="PW7" s="248"/>
      <c r="PX7" s="248"/>
      <c r="PY7" s="248"/>
      <c r="PZ7" s="248"/>
      <c r="QA7" s="248"/>
      <c r="QB7" s="248"/>
      <c r="QC7" s="248"/>
      <c r="QD7" s="248"/>
      <c r="QE7" s="248"/>
      <c r="QF7" s="248"/>
      <c r="QG7" s="248"/>
      <c r="QH7" s="248"/>
      <c r="QI7" s="248"/>
      <c r="QJ7" s="248"/>
      <c r="QK7" s="248"/>
      <c r="QL7" s="248"/>
      <c r="QM7" s="248"/>
      <c r="QN7" s="248"/>
      <c r="QO7" s="248"/>
      <c r="QP7" s="248"/>
      <c r="QQ7" s="248"/>
      <c r="QR7" s="248"/>
      <c r="QS7" s="248"/>
      <c r="QT7" s="248"/>
      <c r="QU7" s="248"/>
      <c r="QV7" s="248"/>
      <c r="QW7" s="248"/>
      <c r="QX7" s="248"/>
      <c r="QY7" s="248"/>
      <c r="QZ7" s="248"/>
      <c r="RA7" s="248"/>
      <c r="RB7" s="248"/>
      <c r="RC7" s="248"/>
      <c r="RD7" s="248"/>
      <c r="RE7" s="248"/>
      <c r="RF7" s="248"/>
      <c r="RG7" s="248"/>
      <c r="RH7" s="248"/>
      <c r="RI7" s="248"/>
      <c r="RJ7" s="248"/>
      <c r="RK7" s="248"/>
      <c r="RL7" s="248"/>
      <c r="RM7" s="248"/>
      <c r="RN7" s="248"/>
      <c r="RO7" s="248"/>
      <c r="RP7" s="248"/>
      <c r="RQ7" s="248"/>
      <c r="RR7" s="248"/>
      <c r="RS7" s="248"/>
      <c r="RT7" s="248"/>
      <c r="RU7" s="248"/>
      <c r="RV7" s="248"/>
      <c r="RW7" s="248"/>
      <c r="RX7" s="248"/>
      <c r="RY7" s="248"/>
      <c r="RZ7" s="248"/>
      <c r="SA7" s="248"/>
      <c r="SB7" s="248"/>
      <c r="SC7" s="248"/>
      <c r="SD7" s="248"/>
      <c r="SE7" s="248"/>
      <c r="SF7" s="248"/>
      <c r="SG7" s="248"/>
      <c r="SH7" s="248"/>
      <c r="SI7" s="248"/>
      <c r="SJ7" s="248"/>
      <c r="SK7" s="248"/>
      <c r="SL7" s="248"/>
      <c r="SM7" s="248"/>
      <c r="SN7" s="248"/>
      <c r="SO7" s="248"/>
      <c r="SP7" s="248"/>
      <c r="SQ7" s="248"/>
    </row>
    <row r="8" spans="1:511" s="253" customFormat="1" ht="48.75" customHeight="1" x14ac:dyDescent="0.2">
      <c r="A8" s="384"/>
      <c r="B8" s="299" t="s">
        <v>215</v>
      </c>
      <c r="C8" s="299" t="s">
        <v>94</v>
      </c>
      <c r="D8" s="299" t="s">
        <v>95</v>
      </c>
      <c r="E8" s="299" t="s">
        <v>96</v>
      </c>
      <c r="F8" s="385"/>
      <c r="G8" s="386"/>
      <c r="H8" s="297" t="s">
        <v>216</v>
      </c>
      <c r="I8" s="297" t="s">
        <v>276</v>
      </c>
      <c r="J8" s="261"/>
      <c r="K8" s="261"/>
      <c r="L8" s="261"/>
      <c r="M8" s="261"/>
      <c r="N8" s="261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  <c r="IW8" s="248"/>
      <c r="IX8" s="248"/>
      <c r="IY8" s="248"/>
      <c r="IZ8" s="248"/>
      <c r="JA8" s="248"/>
      <c r="JB8" s="248"/>
      <c r="JC8" s="248"/>
      <c r="JD8" s="248"/>
      <c r="JE8" s="248"/>
      <c r="JF8" s="248"/>
      <c r="JG8" s="248"/>
      <c r="JH8" s="248"/>
      <c r="JI8" s="248"/>
      <c r="JJ8" s="248"/>
      <c r="JK8" s="248"/>
      <c r="JL8" s="248"/>
      <c r="JM8" s="248"/>
      <c r="JN8" s="248"/>
      <c r="JO8" s="248"/>
      <c r="JP8" s="248"/>
      <c r="JQ8" s="248"/>
      <c r="JR8" s="248"/>
      <c r="JS8" s="248"/>
      <c r="JT8" s="248"/>
      <c r="JU8" s="248"/>
      <c r="JV8" s="248"/>
      <c r="JW8" s="248"/>
      <c r="JX8" s="248"/>
      <c r="JY8" s="248"/>
      <c r="JZ8" s="248"/>
      <c r="KA8" s="248"/>
      <c r="KB8" s="248"/>
      <c r="KC8" s="248"/>
      <c r="KD8" s="248"/>
      <c r="KE8" s="248"/>
      <c r="KF8" s="248"/>
      <c r="KG8" s="248"/>
      <c r="KH8" s="248"/>
      <c r="KI8" s="248"/>
      <c r="KJ8" s="248"/>
      <c r="KK8" s="248"/>
      <c r="KL8" s="248"/>
      <c r="KM8" s="248"/>
      <c r="KN8" s="248"/>
      <c r="KO8" s="248"/>
      <c r="KP8" s="248"/>
      <c r="KQ8" s="248"/>
      <c r="KR8" s="248"/>
      <c r="KS8" s="248"/>
      <c r="KT8" s="248"/>
      <c r="KU8" s="248"/>
      <c r="KV8" s="248"/>
      <c r="KW8" s="248"/>
      <c r="KX8" s="248"/>
      <c r="KY8" s="248"/>
      <c r="KZ8" s="248"/>
      <c r="LA8" s="248"/>
      <c r="LB8" s="248"/>
      <c r="LC8" s="248"/>
      <c r="LD8" s="248"/>
      <c r="LE8" s="248"/>
      <c r="LF8" s="248"/>
      <c r="LG8" s="248"/>
      <c r="LH8" s="248"/>
      <c r="LI8" s="248"/>
      <c r="LJ8" s="248"/>
      <c r="LK8" s="248"/>
      <c r="LL8" s="248"/>
      <c r="LM8" s="248"/>
      <c r="LN8" s="248"/>
      <c r="LO8" s="248"/>
      <c r="LP8" s="248"/>
      <c r="LQ8" s="248"/>
      <c r="LR8" s="248"/>
      <c r="LS8" s="248"/>
      <c r="LT8" s="248"/>
      <c r="LU8" s="248"/>
      <c r="LV8" s="248"/>
      <c r="LW8" s="248"/>
      <c r="LX8" s="248"/>
      <c r="LY8" s="248"/>
      <c r="LZ8" s="248"/>
      <c r="MA8" s="248"/>
      <c r="MB8" s="248"/>
      <c r="MC8" s="248"/>
      <c r="MD8" s="248"/>
      <c r="ME8" s="248"/>
      <c r="MF8" s="248"/>
      <c r="MG8" s="248"/>
      <c r="MH8" s="248"/>
      <c r="MI8" s="248"/>
      <c r="MJ8" s="248"/>
      <c r="MK8" s="248"/>
      <c r="ML8" s="248"/>
      <c r="MM8" s="248"/>
      <c r="MN8" s="248"/>
      <c r="MO8" s="248"/>
      <c r="MP8" s="248"/>
      <c r="MQ8" s="248"/>
      <c r="MR8" s="248"/>
      <c r="MS8" s="248"/>
      <c r="MT8" s="248"/>
      <c r="MU8" s="248"/>
      <c r="MV8" s="248"/>
      <c r="MW8" s="248"/>
      <c r="MX8" s="248"/>
      <c r="MY8" s="248"/>
      <c r="MZ8" s="248"/>
      <c r="NA8" s="248"/>
      <c r="NB8" s="248"/>
      <c r="NC8" s="248"/>
      <c r="ND8" s="248"/>
      <c r="NE8" s="248"/>
      <c r="NF8" s="248"/>
      <c r="NG8" s="248"/>
      <c r="NH8" s="248"/>
      <c r="NI8" s="248"/>
      <c r="NJ8" s="248"/>
      <c r="NK8" s="248"/>
      <c r="NL8" s="248"/>
      <c r="NM8" s="248"/>
      <c r="NN8" s="248"/>
      <c r="NO8" s="248"/>
      <c r="NP8" s="248"/>
      <c r="NQ8" s="248"/>
      <c r="NR8" s="248"/>
      <c r="NS8" s="248"/>
      <c r="NT8" s="248"/>
      <c r="NU8" s="248"/>
      <c r="NV8" s="248"/>
      <c r="NW8" s="248"/>
      <c r="NX8" s="248"/>
      <c r="NY8" s="248"/>
      <c r="NZ8" s="248"/>
      <c r="OA8" s="248"/>
      <c r="OB8" s="248"/>
      <c r="OC8" s="248"/>
      <c r="OD8" s="248"/>
      <c r="OE8" s="248"/>
      <c r="OF8" s="248"/>
      <c r="OG8" s="248"/>
      <c r="OH8" s="248"/>
      <c r="OI8" s="248"/>
      <c r="OJ8" s="248"/>
      <c r="OK8" s="248"/>
      <c r="OL8" s="248"/>
      <c r="OM8" s="248"/>
      <c r="ON8" s="248"/>
      <c r="OO8" s="248"/>
      <c r="OP8" s="248"/>
      <c r="OQ8" s="248"/>
      <c r="OR8" s="248"/>
      <c r="OS8" s="248"/>
      <c r="OT8" s="248"/>
      <c r="OU8" s="248"/>
      <c r="OV8" s="248"/>
      <c r="OW8" s="248"/>
      <c r="OX8" s="248"/>
      <c r="OY8" s="248"/>
      <c r="OZ8" s="248"/>
      <c r="PA8" s="248"/>
      <c r="PB8" s="248"/>
      <c r="PC8" s="248"/>
      <c r="PD8" s="248"/>
      <c r="PE8" s="248"/>
      <c r="PF8" s="248"/>
      <c r="PG8" s="248"/>
      <c r="PH8" s="248"/>
      <c r="PI8" s="248"/>
      <c r="PJ8" s="248"/>
      <c r="PK8" s="248"/>
      <c r="PL8" s="248"/>
      <c r="PM8" s="248"/>
      <c r="PN8" s="248"/>
      <c r="PO8" s="248"/>
      <c r="PP8" s="248"/>
      <c r="PQ8" s="248"/>
      <c r="PR8" s="248"/>
      <c r="PS8" s="248"/>
      <c r="PT8" s="248"/>
      <c r="PU8" s="248"/>
      <c r="PV8" s="248"/>
      <c r="PW8" s="248"/>
      <c r="PX8" s="248"/>
      <c r="PY8" s="248"/>
      <c r="PZ8" s="248"/>
      <c r="QA8" s="248"/>
      <c r="QB8" s="248"/>
      <c r="QC8" s="248"/>
      <c r="QD8" s="248"/>
      <c r="QE8" s="248"/>
      <c r="QF8" s="248"/>
      <c r="QG8" s="248"/>
      <c r="QH8" s="248"/>
      <c r="QI8" s="248"/>
      <c r="QJ8" s="248"/>
      <c r="QK8" s="248"/>
      <c r="QL8" s="248"/>
      <c r="QM8" s="248"/>
      <c r="QN8" s="248"/>
      <c r="QO8" s="248"/>
      <c r="QP8" s="248"/>
      <c r="QQ8" s="248"/>
      <c r="QR8" s="248"/>
      <c r="QS8" s="248"/>
      <c r="QT8" s="248"/>
      <c r="QU8" s="248"/>
      <c r="QV8" s="248"/>
      <c r="QW8" s="248"/>
      <c r="QX8" s="248"/>
      <c r="QY8" s="248"/>
      <c r="QZ8" s="248"/>
      <c r="RA8" s="248"/>
      <c r="RB8" s="248"/>
      <c r="RC8" s="248"/>
      <c r="RD8" s="248"/>
      <c r="RE8" s="248"/>
      <c r="RF8" s="248"/>
      <c r="RG8" s="248"/>
      <c r="RH8" s="248"/>
      <c r="RI8" s="248"/>
      <c r="RJ8" s="248"/>
      <c r="RK8" s="248"/>
      <c r="RL8" s="248"/>
      <c r="RM8" s="248"/>
      <c r="RN8" s="248"/>
      <c r="RO8" s="248"/>
      <c r="RP8" s="248"/>
      <c r="RQ8" s="248"/>
      <c r="RR8" s="248"/>
      <c r="RS8" s="248"/>
      <c r="RT8" s="248"/>
      <c r="RU8" s="248"/>
      <c r="RV8" s="248"/>
      <c r="RW8" s="248"/>
      <c r="RX8" s="248"/>
      <c r="RY8" s="248"/>
      <c r="RZ8" s="248"/>
      <c r="SA8" s="248"/>
      <c r="SB8" s="248"/>
      <c r="SC8" s="248"/>
      <c r="SD8" s="248"/>
      <c r="SE8" s="248"/>
      <c r="SF8" s="248"/>
      <c r="SG8" s="248"/>
      <c r="SH8" s="248"/>
      <c r="SI8" s="248"/>
      <c r="SJ8" s="248"/>
      <c r="SK8" s="248"/>
      <c r="SL8" s="248"/>
      <c r="SM8" s="248"/>
      <c r="SN8" s="248"/>
      <c r="SO8" s="248"/>
      <c r="SP8" s="248"/>
      <c r="SQ8" s="248"/>
    </row>
    <row r="9" spans="1:511" x14ac:dyDescent="0.2">
      <c r="A9" s="306" t="s">
        <v>181</v>
      </c>
      <c r="B9" s="301">
        <v>654</v>
      </c>
      <c r="C9" s="302">
        <v>1</v>
      </c>
      <c r="D9" s="302">
        <v>0</v>
      </c>
      <c r="E9" s="303"/>
      <c r="F9" s="301"/>
      <c r="G9" s="304">
        <f>G10+G18+G35+G40+G31</f>
        <v>16917</v>
      </c>
      <c r="H9" s="304">
        <f>H10+H18+H35+H40</f>
        <v>15499.6</v>
      </c>
      <c r="I9" s="304">
        <f>I10+I18+I35+I40</f>
        <v>16717.099999999999</v>
      </c>
      <c r="J9" s="261"/>
      <c r="K9" s="261"/>
      <c r="L9" s="261"/>
      <c r="M9" s="305"/>
      <c r="N9" s="261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</row>
    <row r="10" spans="1:511" ht="24" x14ac:dyDescent="0.2">
      <c r="A10" s="307" t="s">
        <v>62</v>
      </c>
      <c r="B10" s="301">
        <v>654</v>
      </c>
      <c r="C10" s="302">
        <v>1</v>
      </c>
      <c r="D10" s="302">
        <v>2</v>
      </c>
      <c r="E10" s="303"/>
      <c r="F10" s="301"/>
      <c r="G10" s="304">
        <f>G11</f>
        <v>2071.1999999999998</v>
      </c>
      <c r="H10" s="304">
        <f>H11</f>
        <v>1546.4</v>
      </c>
      <c r="I10" s="304">
        <f>I11</f>
        <v>1543.4</v>
      </c>
      <c r="J10" s="261"/>
      <c r="K10" s="261"/>
      <c r="L10" s="261"/>
      <c r="M10" s="261"/>
      <c r="N10" s="261"/>
      <c r="Y10" s="257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</row>
    <row r="11" spans="1:511" ht="24" x14ac:dyDescent="0.2">
      <c r="A11" s="306" t="s">
        <v>217</v>
      </c>
      <c r="B11" s="301">
        <v>654</v>
      </c>
      <c r="C11" s="302">
        <v>1</v>
      </c>
      <c r="D11" s="302">
        <v>2</v>
      </c>
      <c r="E11" s="308" t="s">
        <v>154</v>
      </c>
      <c r="F11" s="301"/>
      <c r="G11" s="304">
        <f>G13</f>
        <v>2071.1999999999998</v>
      </c>
      <c r="H11" s="304">
        <f>H15</f>
        <v>1546.4</v>
      </c>
      <c r="I11" s="304">
        <f>I15</f>
        <v>1543.4</v>
      </c>
      <c r="J11" s="261"/>
      <c r="K11" s="261"/>
      <c r="L11" s="261"/>
      <c r="M11" s="261"/>
      <c r="N11" s="261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</row>
    <row r="12" spans="1:511" ht="24" x14ac:dyDescent="0.2">
      <c r="A12" s="306" t="s">
        <v>252</v>
      </c>
      <c r="B12" s="301">
        <v>654</v>
      </c>
      <c r="C12" s="302">
        <v>1</v>
      </c>
      <c r="D12" s="302">
        <v>2</v>
      </c>
      <c r="E12" s="308" t="s">
        <v>253</v>
      </c>
      <c r="F12" s="301"/>
      <c r="G12" s="304">
        <f>G13</f>
        <v>2071.1999999999998</v>
      </c>
      <c r="H12" s="304">
        <f t="shared" ref="H12:I12" si="0">H13</f>
        <v>1546.4</v>
      </c>
      <c r="I12" s="304">
        <f t="shared" si="0"/>
        <v>1543.4</v>
      </c>
      <c r="J12" s="261"/>
      <c r="K12" s="261"/>
      <c r="L12" s="261"/>
      <c r="M12" s="261"/>
      <c r="N12" s="261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</row>
    <row r="13" spans="1:511" ht="24" x14ac:dyDescent="0.2">
      <c r="A13" s="306" t="s">
        <v>218</v>
      </c>
      <c r="B13" s="301">
        <v>654</v>
      </c>
      <c r="C13" s="302">
        <v>1</v>
      </c>
      <c r="D13" s="302">
        <v>2</v>
      </c>
      <c r="E13" s="308" t="s">
        <v>226</v>
      </c>
      <c r="F13" s="301"/>
      <c r="G13" s="304">
        <f>G15</f>
        <v>2071.1999999999998</v>
      </c>
      <c r="H13" s="304">
        <f>H15</f>
        <v>1546.4</v>
      </c>
      <c r="I13" s="304">
        <f>I15</f>
        <v>1543.4</v>
      </c>
      <c r="J13" s="261"/>
      <c r="K13" s="261"/>
      <c r="L13" s="261"/>
      <c r="M13" s="261"/>
      <c r="N13" s="261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</row>
    <row r="14" spans="1:511" x14ac:dyDescent="0.2">
      <c r="A14" s="306" t="s">
        <v>286</v>
      </c>
      <c r="B14" s="301">
        <v>654</v>
      </c>
      <c r="C14" s="302">
        <v>1</v>
      </c>
      <c r="D14" s="302">
        <v>2</v>
      </c>
      <c r="E14" s="308" t="s">
        <v>220</v>
      </c>
      <c r="F14" s="301"/>
      <c r="G14" s="304">
        <f>G15</f>
        <v>2071.1999999999998</v>
      </c>
      <c r="H14" s="304">
        <f t="shared" ref="H14:I14" si="1">H15</f>
        <v>1546.4</v>
      </c>
      <c r="I14" s="304">
        <f t="shared" si="1"/>
        <v>1543.4</v>
      </c>
      <c r="J14" s="261"/>
      <c r="K14" s="261"/>
      <c r="L14" s="261"/>
      <c r="M14" s="261"/>
      <c r="N14" s="261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</row>
    <row r="15" spans="1:511" ht="48" x14ac:dyDescent="0.2">
      <c r="A15" s="306" t="s">
        <v>182</v>
      </c>
      <c r="B15" s="301">
        <v>654</v>
      </c>
      <c r="C15" s="302">
        <v>1</v>
      </c>
      <c r="D15" s="302">
        <v>2</v>
      </c>
      <c r="E15" s="308" t="s">
        <v>220</v>
      </c>
      <c r="F15" s="301">
        <v>100</v>
      </c>
      <c r="G15" s="304">
        <f t="shared" ref="G15" si="2">G16</f>
        <v>2071.1999999999998</v>
      </c>
      <c r="H15" s="304">
        <f>H16</f>
        <v>1546.4</v>
      </c>
      <c r="I15" s="304">
        <f>I16</f>
        <v>1543.4</v>
      </c>
      <c r="J15" s="261"/>
      <c r="K15" s="261"/>
      <c r="L15" s="261"/>
      <c r="M15" s="261"/>
      <c r="N15" s="261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</row>
    <row r="16" spans="1:511" ht="24" x14ac:dyDescent="0.2">
      <c r="A16" s="306" t="s">
        <v>183</v>
      </c>
      <c r="B16" s="301">
        <v>654</v>
      </c>
      <c r="C16" s="302">
        <v>1</v>
      </c>
      <c r="D16" s="302">
        <v>2</v>
      </c>
      <c r="E16" s="308" t="s">
        <v>220</v>
      </c>
      <c r="F16" s="301">
        <v>120</v>
      </c>
      <c r="G16" s="304">
        <v>2071.1999999999998</v>
      </c>
      <c r="H16" s="304">
        <v>1546.4</v>
      </c>
      <c r="I16" s="304">
        <v>1543.4</v>
      </c>
      <c r="J16" s="261"/>
      <c r="K16" s="261"/>
      <c r="L16" s="261"/>
      <c r="M16" s="261"/>
      <c r="N16" s="261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</row>
    <row r="17" spans="1:117" ht="36" x14ac:dyDescent="0.2">
      <c r="A17" s="309" t="str">
        <f>'[1]5.1'!$B$39</f>
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</c>
      <c r="B17" s="301">
        <v>654</v>
      </c>
      <c r="C17" s="302">
        <v>1</v>
      </c>
      <c r="D17" s="302">
        <v>4</v>
      </c>
      <c r="E17" s="308"/>
      <c r="F17" s="301"/>
      <c r="G17" s="304">
        <f>G18</f>
        <v>5512.8</v>
      </c>
      <c r="H17" s="304">
        <f t="shared" ref="H17:I17" si="3">H18</f>
        <v>4689</v>
      </c>
      <c r="I17" s="304">
        <f t="shared" si="3"/>
        <v>4625.6000000000004</v>
      </c>
      <c r="J17" s="261"/>
      <c r="K17" s="261"/>
      <c r="L17" s="261"/>
      <c r="M17" s="261"/>
      <c r="N17" s="261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</row>
    <row r="18" spans="1:117" ht="24" x14ac:dyDescent="0.2">
      <c r="A18" s="306" t="s">
        <v>217</v>
      </c>
      <c r="B18" s="301">
        <v>654</v>
      </c>
      <c r="C18" s="302">
        <v>1</v>
      </c>
      <c r="D18" s="302">
        <v>4</v>
      </c>
      <c r="E18" s="303" t="s">
        <v>154</v>
      </c>
      <c r="F18" s="301"/>
      <c r="G18" s="304">
        <f>G20</f>
        <v>5512.8</v>
      </c>
      <c r="H18" s="304">
        <f>H20</f>
        <v>4689</v>
      </c>
      <c r="I18" s="304">
        <f>I20</f>
        <v>4625.6000000000004</v>
      </c>
      <c r="J18" s="261"/>
      <c r="K18" s="261"/>
      <c r="L18" s="261"/>
      <c r="M18" s="261"/>
      <c r="N18" s="261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</row>
    <row r="19" spans="1:117" ht="24" x14ac:dyDescent="0.2">
      <c r="A19" s="306" t="s">
        <v>252</v>
      </c>
      <c r="B19" s="301">
        <v>654</v>
      </c>
      <c r="C19" s="302">
        <v>1</v>
      </c>
      <c r="D19" s="302">
        <v>4</v>
      </c>
      <c r="E19" s="303" t="s">
        <v>253</v>
      </c>
      <c r="F19" s="301"/>
      <c r="G19" s="304">
        <f>G20</f>
        <v>5512.8</v>
      </c>
      <c r="H19" s="304">
        <f t="shared" ref="H19:I19" si="4">H20</f>
        <v>4689</v>
      </c>
      <c r="I19" s="304">
        <f t="shared" si="4"/>
        <v>4625.6000000000004</v>
      </c>
      <c r="J19" s="261"/>
      <c r="K19" s="261"/>
      <c r="L19" s="261"/>
      <c r="M19" s="261"/>
      <c r="N19" s="261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</row>
    <row r="20" spans="1:117" ht="24" x14ac:dyDescent="0.2">
      <c r="A20" s="306" t="s">
        <v>218</v>
      </c>
      <c r="B20" s="301">
        <v>654</v>
      </c>
      <c r="C20" s="302">
        <v>1</v>
      </c>
      <c r="D20" s="302">
        <v>4</v>
      </c>
      <c r="E20" s="303" t="s">
        <v>219</v>
      </c>
      <c r="F20" s="301"/>
      <c r="G20" s="304">
        <f>G21+G24+G26+G28</f>
        <v>5512.8</v>
      </c>
      <c r="H20" s="304">
        <f>H21+H24+H28+H26</f>
        <v>4689</v>
      </c>
      <c r="I20" s="304">
        <f>I21+I24+I26+I28</f>
        <v>4625.6000000000004</v>
      </c>
      <c r="J20" s="261"/>
      <c r="K20" s="261"/>
      <c r="L20" s="261"/>
      <c r="M20" s="261"/>
      <c r="N20" s="261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</row>
    <row r="21" spans="1:117" ht="24" x14ac:dyDescent="0.2">
      <c r="A21" s="306" t="s">
        <v>287</v>
      </c>
      <c r="B21" s="301">
        <v>654</v>
      </c>
      <c r="C21" s="302">
        <v>1</v>
      </c>
      <c r="D21" s="302">
        <v>4</v>
      </c>
      <c r="E21" s="303" t="s">
        <v>221</v>
      </c>
      <c r="F21" s="301"/>
      <c r="G21" s="304">
        <f>G23</f>
        <v>5122.8999999999996</v>
      </c>
      <c r="H21" s="304">
        <f>H23</f>
        <v>4565.6000000000004</v>
      </c>
      <c r="I21" s="304">
        <f>I23</f>
        <v>4565.6000000000004</v>
      </c>
      <c r="J21" s="261"/>
      <c r="K21" s="261"/>
      <c r="L21" s="261"/>
      <c r="M21" s="310"/>
      <c r="N21" s="261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</row>
    <row r="22" spans="1:117" ht="48" x14ac:dyDescent="0.2">
      <c r="A22" s="306" t="s">
        <v>182</v>
      </c>
      <c r="B22" s="301">
        <v>654</v>
      </c>
      <c r="C22" s="302">
        <v>1</v>
      </c>
      <c r="D22" s="302">
        <v>4</v>
      </c>
      <c r="E22" s="303" t="s">
        <v>221</v>
      </c>
      <c r="F22" s="301">
        <v>100</v>
      </c>
      <c r="G22" s="304">
        <f>G23</f>
        <v>5122.8999999999996</v>
      </c>
      <c r="H22" s="304">
        <f>H23</f>
        <v>4565.6000000000004</v>
      </c>
      <c r="I22" s="304">
        <f>I23</f>
        <v>4565.6000000000004</v>
      </c>
      <c r="J22" s="261"/>
      <c r="K22" s="261"/>
      <c r="L22" s="261"/>
      <c r="M22" s="310"/>
      <c r="N22" s="261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</row>
    <row r="23" spans="1:117" ht="24" x14ac:dyDescent="0.2">
      <c r="A23" s="306" t="s">
        <v>183</v>
      </c>
      <c r="B23" s="301">
        <v>654</v>
      </c>
      <c r="C23" s="302">
        <v>1</v>
      </c>
      <c r="D23" s="302">
        <v>4</v>
      </c>
      <c r="E23" s="303" t="s">
        <v>221</v>
      </c>
      <c r="F23" s="301">
        <v>120</v>
      </c>
      <c r="G23" s="304">
        <v>5122.8999999999996</v>
      </c>
      <c r="H23" s="304">
        <v>4565.6000000000004</v>
      </c>
      <c r="I23" s="304">
        <v>4565.6000000000004</v>
      </c>
      <c r="J23" s="261"/>
      <c r="K23" s="261"/>
      <c r="L23" s="261"/>
      <c r="M23" s="305"/>
      <c r="N23" s="261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</row>
    <row r="24" spans="1:117" ht="24" x14ac:dyDescent="0.2">
      <c r="A24" s="306" t="s">
        <v>119</v>
      </c>
      <c r="B24" s="301">
        <v>654</v>
      </c>
      <c r="C24" s="302">
        <v>1</v>
      </c>
      <c r="D24" s="302">
        <v>4</v>
      </c>
      <c r="E24" s="303" t="s">
        <v>221</v>
      </c>
      <c r="F24" s="301">
        <v>200</v>
      </c>
      <c r="G24" s="304">
        <f>G25</f>
        <v>202.6</v>
      </c>
      <c r="H24" s="304">
        <f>H25</f>
        <v>103.4</v>
      </c>
      <c r="I24" s="304">
        <f>I25</f>
        <v>50</v>
      </c>
      <c r="J24" s="261"/>
      <c r="K24" s="261"/>
      <c r="L24" s="261"/>
      <c r="M24" s="261"/>
      <c r="N24" s="261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</row>
    <row r="25" spans="1:117" ht="24" x14ac:dyDescent="0.2">
      <c r="A25" s="306" t="s">
        <v>59</v>
      </c>
      <c r="B25" s="301">
        <v>654</v>
      </c>
      <c r="C25" s="302">
        <v>1</v>
      </c>
      <c r="D25" s="302">
        <v>4</v>
      </c>
      <c r="E25" s="303" t="s">
        <v>221</v>
      </c>
      <c r="F25" s="301">
        <v>240</v>
      </c>
      <c r="G25" s="304">
        <v>202.6</v>
      </c>
      <c r="H25" s="304">
        <v>103.4</v>
      </c>
      <c r="I25" s="304">
        <v>50</v>
      </c>
      <c r="J25" s="261"/>
      <c r="K25" s="261"/>
      <c r="L25" s="261"/>
      <c r="M25" s="261"/>
      <c r="N25" s="261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</row>
    <row r="26" spans="1:117" x14ac:dyDescent="0.2">
      <c r="A26" s="306" t="s">
        <v>185</v>
      </c>
      <c r="B26" s="301">
        <v>654</v>
      </c>
      <c r="C26" s="302">
        <v>1</v>
      </c>
      <c r="D26" s="302">
        <v>4</v>
      </c>
      <c r="E26" s="303" t="s">
        <v>221</v>
      </c>
      <c r="F26" s="301">
        <v>800</v>
      </c>
      <c r="G26" s="304">
        <f>G27</f>
        <v>20</v>
      </c>
      <c r="H26" s="304">
        <f>H27</f>
        <v>20</v>
      </c>
      <c r="I26" s="304">
        <f>I27</f>
        <v>10</v>
      </c>
      <c r="J26" s="261"/>
      <c r="K26" s="261"/>
      <c r="L26" s="261"/>
      <c r="M26" s="261"/>
      <c r="N26" s="261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</row>
    <row r="27" spans="1:117" x14ac:dyDescent="0.2">
      <c r="A27" s="306" t="s">
        <v>186</v>
      </c>
      <c r="B27" s="301">
        <v>654</v>
      </c>
      <c r="C27" s="302">
        <v>1</v>
      </c>
      <c r="D27" s="302">
        <v>4</v>
      </c>
      <c r="E27" s="303" t="s">
        <v>221</v>
      </c>
      <c r="F27" s="301">
        <v>850</v>
      </c>
      <c r="G27" s="304">
        <v>20</v>
      </c>
      <c r="H27" s="304">
        <v>20</v>
      </c>
      <c r="I27" s="304">
        <v>10</v>
      </c>
      <c r="J27" s="261"/>
      <c r="K27" s="261"/>
      <c r="L27" s="261"/>
      <c r="M27" s="261"/>
      <c r="N27" s="261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</row>
    <row r="28" spans="1:117" ht="87.75" customHeight="1" x14ac:dyDescent="0.2">
      <c r="A28" s="306" t="s">
        <v>245</v>
      </c>
      <c r="B28" s="301">
        <v>654</v>
      </c>
      <c r="C28" s="302">
        <v>1</v>
      </c>
      <c r="D28" s="302">
        <v>4</v>
      </c>
      <c r="E28" s="352" t="s">
        <v>296</v>
      </c>
      <c r="F28" s="301"/>
      <c r="G28" s="304">
        <f>G29</f>
        <v>167.3</v>
      </c>
      <c r="H28" s="304">
        <v>0</v>
      </c>
      <c r="I28" s="304">
        <v>0</v>
      </c>
      <c r="J28" s="261"/>
      <c r="K28" s="261"/>
      <c r="L28" s="261"/>
      <c r="M28" s="261"/>
      <c r="N28" s="261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</row>
    <row r="29" spans="1:117" x14ac:dyDescent="0.2">
      <c r="A29" s="306" t="s">
        <v>187</v>
      </c>
      <c r="B29" s="301">
        <v>654</v>
      </c>
      <c r="C29" s="302">
        <v>1</v>
      </c>
      <c r="D29" s="302">
        <v>4</v>
      </c>
      <c r="E29" s="352" t="s">
        <v>296</v>
      </c>
      <c r="F29" s="301">
        <v>500</v>
      </c>
      <c r="G29" s="304">
        <f>G30</f>
        <v>167.3</v>
      </c>
      <c r="H29" s="304">
        <v>0</v>
      </c>
      <c r="I29" s="304">
        <v>0</v>
      </c>
      <c r="J29" s="261"/>
      <c r="K29" s="261"/>
      <c r="L29" s="261"/>
      <c r="M29" s="261"/>
      <c r="N29" s="261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</row>
    <row r="30" spans="1:117" s="255" customFormat="1" x14ac:dyDescent="0.2">
      <c r="A30" s="306" t="s">
        <v>50</v>
      </c>
      <c r="B30" s="301">
        <v>654</v>
      </c>
      <c r="C30" s="302">
        <v>1</v>
      </c>
      <c r="D30" s="302">
        <v>4</v>
      </c>
      <c r="E30" s="352" t="s">
        <v>296</v>
      </c>
      <c r="F30" s="301">
        <v>540</v>
      </c>
      <c r="G30" s="304">
        <v>167.3</v>
      </c>
      <c r="H30" s="304">
        <v>0</v>
      </c>
      <c r="I30" s="304">
        <v>0</v>
      </c>
      <c r="J30" s="261"/>
      <c r="K30" s="261"/>
      <c r="L30" s="261"/>
      <c r="M30" s="261"/>
      <c r="N30" s="261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  <row r="31" spans="1:117" s="255" customFormat="1" ht="25.5" x14ac:dyDescent="0.2">
      <c r="A31" s="345" t="s">
        <v>300</v>
      </c>
      <c r="B31" s="301">
        <v>654</v>
      </c>
      <c r="C31" s="302">
        <v>1</v>
      </c>
      <c r="D31" s="302">
        <v>7</v>
      </c>
      <c r="E31" s="303" t="s">
        <v>305</v>
      </c>
      <c r="F31" s="301"/>
      <c r="G31" s="304">
        <f>G32</f>
        <v>1041.4000000000001</v>
      </c>
      <c r="H31" s="304">
        <v>0</v>
      </c>
      <c r="I31" s="304">
        <v>0</v>
      </c>
      <c r="J31" s="261"/>
      <c r="K31" s="261"/>
      <c r="L31" s="261"/>
      <c r="M31" s="261"/>
      <c r="N31" s="261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</row>
    <row r="32" spans="1:117" s="255" customFormat="1" ht="25.5" x14ac:dyDescent="0.2">
      <c r="A32" s="345" t="s">
        <v>119</v>
      </c>
      <c r="B32" s="301">
        <v>654</v>
      </c>
      <c r="C32" s="302">
        <v>1</v>
      </c>
      <c r="D32" s="302">
        <v>7</v>
      </c>
      <c r="E32" s="303" t="s">
        <v>305</v>
      </c>
      <c r="F32" s="301">
        <v>200</v>
      </c>
      <c r="G32" s="304">
        <f>G33</f>
        <v>1041.4000000000001</v>
      </c>
      <c r="H32" s="304">
        <v>0</v>
      </c>
      <c r="I32" s="304">
        <v>0</v>
      </c>
      <c r="J32" s="261"/>
      <c r="K32" s="261"/>
      <c r="L32" s="261"/>
      <c r="M32" s="261"/>
      <c r="N32" s="261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</row>
    <row r="33" spans="1:117" s="255" customFormat="1" ht="25.5" x14ac:dyDescent="0.2">
      <c r="A33" s="346" t="s">
        <v>59</v>
      </c>
      <c r="B33" s="301">
        <v>654</v>
      </c>
      <c r="C33" s="302">
        <v>1</v>
      </c>
      <c r="D33" s="302">
        <v>7</v>
      </c>
      <c r="E33" s="303" t="s">
        <v>305</v>
      </c>
      <c r="F33" s="301">
        <v>240</v>
      </c>
      <c r="G33" s="304">
        <v>1041.4000000000001</v>
      </c>
      <c r="H33" s="304">
        <v>0</v>
      </c>
      <c r="I33" s="304">
        <v>0</v>
      </c>
      <c r="J33" s="261"/>
      <c r="K33" s="261"/>
      <c r="L33" s="261"/>
      <c r="M33" s="261"/>
      <c r="N33" s="261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</row>
    <row r="34" spans="1:117" s="255" customFormat="1" x14ac:dyDescent="0.2">
      <c r="A34" s="288" t="s">
        <v>100</v>
      </c>
      <c r="B34" s="301">
        <v>654</v>
      </c>
      <c r="C34" s="302">
        <v>1</v>
      </c>
      <c r="D34" s="302">
        <v>11</v>
      </c>
      <c r="E34" s="312"/>
      <c r="F34" s="301"/>
      <c r="G34" s="304">
        <f>G36</f>
        <v>80</v>
      </c>
      <c r="H34" s="304">
        <f>H37</f>
        <v>80</v>
      </c>
      <c r="I34" s="304">
        <f>I37</f>
        <v>80</v>
      </c>
      <c r="J34" s="261"/>
      <c r="K34" s="261"/>
      <c r="L34" s="261"/>
      <c r="M34" s="261"/>
      <c r="N34" s="261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</row>
    <row r="35" spans="1:117" ht="24" x14ac:dyDescent="0.2">
      <c r="A35" s="313" t="s">
        <v>222</v>
      </c>
      <c r="B35" s="301">
        <v>654</v>
      </c>
      <c r="C35" s="302">
        <v>1</v>
      </c>
      <c r="D35" s="302">
        <v>11</v>
      </c>
      <c r="E35" s="312" t="s">
        <v>2</v>
      </c>
      <c r="F35" s="301"/>
      <c r="G35" s="304">
        <f>G37</f>
        <v>80</v>
      </c>
      <c r="H35" s="304">
        <f>H38</f>
        <v>80</v>
      </c>
      <c r="I35" s="304">
        <f>I38</f>
        <v>80</v>
      </c>
      <c r="J35" s="256"/>
      <c r="K35" s="261"/>
      <c r="L35" s="261"/>
      <c r="M35" s="261"/>
      <c r="N35" s="261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</row>
    <row r="36" spans="1:117" x14ac:dyDescent="0.2">
      <c r="A36" s="313" t="s">
        <v>188</v>
      </c>
      <c r="B36" s="301">
        <v>654</v>
      </c>
      <c r="C36" s="302">
        <v>1</v>
      </c>
      <c r="D36" s="302">
        <v>11</v>
      </c>
      <c r="E36" s="312" t="s">
        <v>189</v>
      </c>
      <c r="F36" s="301"/>
      <c r="G36" s="304">
        <f>G37</f>
        <v>80</v>
      </c>
      <c r="H36" s="304">
        <f>H37</f>
        <v>80</v>
      </c>
      <c r="I36" s="304">
        <f>I37</f>
        <v>80</v>
      </c>
      <c r="J36" s="256"/>
      <c r="K36" s="261"/>
      <c r="L36" s="261"/>
      <c r="M36" s="261"/>
      <c r="N36" s="261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</row>
    <row r="37" spans="1:117" x14ac:dyDescent="0.2">
      <c r="A37" s="306" t="s">
        <v>288</v>
      </c>
      <c r="B37" s="301">
        <v>654</v>
      </c>
      <c r="C37" s="302">
        <v>1</v>
      </c>
      <c r="D37" s="302">
        <v>11</v>
      </c>
      <c r="E37" s="312" t="s">
        <v>190</v>
      </c>
      <c r="F37" s="301"/>
      <c r="G37" s="304">
        <v>80</v>
      </c>
      <c r="H37" s="304">
        <v>80</v>
      </c>
      <c r="I37" s="304">
        <v>80</v>
      </c>
      <c r="J37" s="261"/>
      <c r="K37" s="261"/>
      <c r="L37" s="261"/>
      <c r="M37" s="261"/>
      <c r="N37" s="311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</row>
    <row r="38" spans="1:117" x14ac:dyDescent="0.2">
      <c r="A38" s="306" t="s">
        <v>185</v>
      </c>
      <c r="B38" s="301">
        <v>654</v>
      </c>
      <c r="C38" s="302">
        <v>1</v>
      </c>
      <c r="D38" s="302">
        <v>11</v>
      </c>
      <c r="E38" s="312" t="s">
        <v>3</v>
      </c>
      <c r="F38" s="301">
        <v>800</v>
      </c>
      <c r="G38" s="304">
        <v>80</v>
      </c>
      <c r="H38" s="304">
        <f>H39</f>
        <v>80</v>
      </c>
      <c r="I38" s="304">
        <f>I39</f>
        <v>80</v>
      </c>
      <c r="J38" s="261"/>
      <c r="K38" s="261"/>
      <c r="L38" s="261"/>
      <c r="M38" s="261"/>
      <c r="N38" s="261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</row>
    <row r="39" spans="1:117" x14ac:dyDescent="0.2">
      <c r="A39" s="306" t="s">
        <v>56</v>
      </c>
      <c r="B39" s="301">
        <v>654</v>
      </c>
      <c r="C39" s="302">
        <v>1</v>
      </c>
      <c r="D39" s="302">
        <v>11</v>
      </c>
      <c r="E39" s="312" t="s">
        <v>190</v>
      </c>
      <c r="F39" s="301">
        <v>870</v>
      </c>
      <c r="G39" s="304">
        <v>80</v>
      </c>
      <c r="H39" s="304">
        <v>80</v>
      </c>
      <c r="I39" s="304">
        <v>80</v>
      </c>
      <c r="J39" s="261"/>
      <c r="K39" s="261"/>
      <c r="L39" s="261"/>
      <c r="M39" s="261"/>
      <c r="N39" s="261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</row>
    <row r="40" spans="1:117" s="255" customFormat="1" x14ac:dyDescent="0.2">
      <c r="A40" s="307" t="s">
        <v>101</v>
      </c>
      <c r="B40" s="301">
        <v>654</v>
      </c>
      <c r="C40" s="302">
        <v>1</v>
      </c>
      <c r="D40" s="302">
        <v>13</v>
      </c>
      <c r="E40" s="303"/>
      <c r="F40" s="301"/>
      <c r="G40" s="304">
        <f>G41</f>
        <v>8211.6</v>
      </c>
      <c r="H40" s="304">
        <f>H42+H45</f>
        <v>9184.2000000000007</v>
      </c>
      <c r="I40" s="304">
        <f>I41+I45</f>
        <v>10468.099999999999</v>
      </c>
      <c r="J40" s="261"/>
      <c r="K40" s="261"/>
      <c r="L40" s="261"/>
      <c r="M40" s="261"/>
      <c r="N40" s="261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9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</row>
    <row r="41" spans="1:117" s="255" customFormat="1" x14ac:dyDescent="0.2">
      <c r="A41" s="313" t="s">
        <v>188</v>
      </c>
      <c r="B41" s="301">
        <v>654</v>
      </c>
      <c r="C41" s="302">
        <v>1</v>
      </c>
      <c r="D41" s="302">
        <v>13</v>
      </c>
      <c r="E41" s="312" t="s">
        <v>189</v>
      </c>
      <c r="F41" s="301"/>
      <c r="G41" s="304">
        <f>G45</f>
        <v>8211.6</v>
      </c>
      <c r="H41" s="304">
        <f t="shared" ref="H41:I43" si="5">H42</f>
        <v>1312.2</v>
      </c>
      <c r="I41" s="304">
        <f t="shared" si="5"/>
        <v>2686.2</v>
      </c>
      <c r="J41" s="261"/>
      <c r="K41" s="261"/>
      <c r="L41" s="261"/>
      <c r="M41" s="261"/>
      <c r="N41" s="261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9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</row>
    <row r="42" spans="1:117" s="255" customFormat="1" x14ac:dyDescent="0.2">
      <c r="A42" s="313" t="s">
        <v>289</v>
      </c>
      <c r="B42" s="301">
        <v>654</v>
      </c>
      <c r="C42" s="302">
        <v>1</v>
      </c>
      <c r="D42" s="302">
        <v>13</v>
      </c>
      <c r="E42" s="312" t="s">
        <v>191</v>
      </c>
      <c r="F42" s="301"/>
      <c r="G42" s="304"/>
      <c r="H42" s="304">
        <f t="shared" si="5"/>
        <v>1312.2</v>
      </c>
      <c r="I42" s="304">
        <f t="shared" si="5"/>
        <v>2686.2</v>
      </c>
      <c r="J42" s="261"/>
      <c r="K42" s="261"/>
      <c r="L42" s="261"/>
      <c r="M42" s="261"/>
      <c r="N42" s="261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9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</row>
    <row r="43" spans="1:117" x14ac:dyDescent="0.2">
      <c r="A43" s="306" t="s">
        <v>185</v>
      </c>
      <c r="B43" s="301">
        <v>654</v>
      </c>
      <c r="C43" s="302">
        <v>1</v>
      </c>
      <c r="D43" s="302">
        <v>13</v>
      </c>
      <c r="E43" s="312" t="s">
        <v>223</v>
      </c>
      <c r="F43" s="301">
        <v>800</v>
      </c>
      <c r="G43" s="304">
        <f>G44</f>
        <v>0</v>
      </c>
      <c r="H43" s="304">
        <f t="shared" si="5"/>
        <v>1312.2</v>
      </c>
      <c r="I43" s="304">
        <f t="shared" si="5"/>
        <v>2686.2</v>
      </c>
      <c r="J43" s="261"/>
      <c r="K43" s="261"/>
      <c r="L43" s="261"/>
      <c r="M43" s="261"/>
      <c r="N43" s="261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</row>
    <row r="44" spans="1:117" x14ac:dyDescent="0.2">
      <c r="A44" s="306" t="s">
        <v>56</v>
      </c>
      <c r="B44" s="301">
        <v>654</v>
      </c>
      <c r="C44" s="302">
        <v>1</v>
      </c>
      <c r="D44" s="302">
        <v>13</v>
      </c>
      <c r="E44" s="312" t="s">
        <v>191</v>
      </c>
      <c r="F44" s="301">
        <v>870</v>
      </c>
      <c r="G44" s="304">
        <v>0</v>
      </c>
      <c r="H44" s="304">
        <v>1312.2</v>
      </c>
      <c r="I44" s="304">
        <v>2686.2</v>
      </c>
      <c r="J44" s="261"/>
      <c r="K44" s="261"/>
      <c r="L44" s="261"/>
      <c r="M44" s="261"/>
      <c r="N44" s="261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</row>
    <row r="45" spans="1:117" s="255" customFormat="1" ht="24" x14ac:dyDescent="0.2">
      <c r="A45" s="313" t="s">
        <v>217</v>
      </c>
      <c r="B45" s="301">
        <v>654</v>
      </c>
      <c r="C45" s="302">
        <v>1</v>
      </c>
      <c r="D45" s="302">
        <v>13</v>
      </c>
      <c r="E45" s="308" t="s">
        <v>224</v>
      </c>
      <c r="F45" s="301"/>
      <c r="G45" s="304">
        <f>G48</f>
        <v>8211.6</v>
      </c>
      <c r="H45" s="304">
        <f>H48</f>
        <v>7872</v>
      </c>
      <c r="I45" s="304">
        <f>I48</f>
        <v>7781.9</v>
      </c>
      <c r="J45" s="261"/>
      <c r="K45" s="261"/>
      <c r="L45" s="261"/>
      <c r="M45" s="261"/>
      <c r="N45" s="261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</row>
    <row r="46" spans="1:117" s="255" customFormat="1" ht="36" x14ac:dyDescent="0.2">
      <c r="A46" s="354" t="s">
        <v>307</v>
      </c>
      <c r="B46" s="301">
        <v>654</v>
      </c>
      <c r="C46" s="302">
        <v>1</v>
      </c>
      <c r="D46" s="302">
        <v>13</v>
      </c>
      <c r="E46" s="308" t="s">
        <v>254</v>
      </c>
      <c r="F46" s="301"/>
      <c r="G46" s="304">
        <f>G48</f>
        <v>8211.6</v>
      </c>
      <c r="H46" s="304">
        <f t="shared" ref="H46:I46" si="6">H48</f>
        <v>7872</v>
      </c>
      <c r="I46" s="304">
        <f t="shared" si="6"/>
        <v>7781.9</v>
      </c>
      <c r="J46" s="261"/>
      <c r="K46" s="261"/>
      <c r="L46" s="261"/>
      <c r="M46" s="261"/>
      <c r="N46" s="261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</row>
    <row r="47" spans="1:117" s="255" customFormat="1" ht="24" x14ac:dyDescent="0.2">
      <c r="A47" s="313" t="s">
        <v>262</v>
      </c>
      <c r="B47" s="301">
        <v>654</v>
      </c>
      <c r="C47" s="302">
        <v>1</v>
      </c>
      <c r="D47" s="302">
        <v>13</v>
      </c>
      <c r="E47" s="308" t="s">
        <v>263</v>
      </c>
      <c r="F47" s="301"/>
      <c r="G47" s="304">
        <f>G48</f>
        <v>8211.6</v>
      </c>
      <c r="H47" s="304">
        <f t="shared" ref="H47:I47" si="7">H48</f>
        <v>7872</v>
      </c>
      <c r="I47" s="304">
        <f t="shared" si="7"/>
        <v>7781.9</v>
      </c>
      <c r="J47" s="261"/>
      <c r="K47" s="261"/>
      <c r="L47" s="261"/>
      <c r="M47" s="261"/>
      <c r="N47" s="261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</row>
    <row r="48" spans="1:117" s="255" customFormat="1" x14ac:dyDescent="0.2">
      <c r="A48" s="314" t="s">
        <v>290</v>
      </c>
      <c r="B48" s="301">
        <v>654</v>
      </c>
      <c r="C48" s="302">
        <v>1</v>
      </c>
      <c r="D48" s="302">
        <v>13</v>
      </c>
      <c r="E48" s="308" t="s">
        <v>264</v>
      </c>
      <c r="F48" s="301"/>
      <c r="G48" s="304">
        <f>G49+G51+G53</f>
        <v>8211.6</v>
      </c>
      <c r="H48" s="304">
        <f>H49+H51+H53</f>
        <v>7872</v>
      </c>
      <c r="I48" s="304">
        <f>I49+I52+I53</f>
        <v>7781.9</v>
      </c>
      <c r="J48" s="261"/>
      <c r="K48" s="261"/>
      <c r="L48" s="261"/>
      <c r="M48" s="261"/>
      <c r="N48" s="261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</row>
    <row r="49" spans="1:117" ht="48" x14ac:dyDescent="0.2">
      <c r="A49" s="314" t="s">
        <v>182</v>
      </c>
      <c r="B49" s="301">
        <v>654</v>
      </c>
      <c r="C49" s="302">
        <v>1</v>
      </c>
      <c r="D49" s="302">
        <v>13</v>
      </c>
      <c r="E49" s="308" t="s">
        <v>264</v>
      </c>
      <c r="F49" s="301">
        <v>100</v>
      </c>
      <c r="G49" s="304">
        <f>G50</f>
        <v>6458.8</v>
      </c>
      <c r="H49" s="315">
        <f>H50</f>
        <v>6381.5</v>
      </c>
      <c r="I49" s="304">
        <f>I50</f>
        <v>6381.5</v>
      </c>
      <c r="J49" s="316"/>
      <c r="K49" s="261"/>
      <c r="L49" s="261"/>
      <c r="M49" s="261"/>
      <c r="N49" s="305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</row>
    <row r="50" spans="1:117" x14ac:dyDescent="0.2">
      <c r="A50" s="314" t="s">
        <v>192</v>
      </c>
      <c r="B50" s="301">
        <v>654</v>
      </c>
      <c r="C50" s="302">
        <v>1</v>
      </c>
      <c r="D50" s="302">
        <v>13</v>
      </c>
      <c r="E50" s="308" t="s">
        <v>264</v>
      </c>
      <c r="F50" s="301">
        <v>110</v>
      </c>
      <c r="G50" s="304">
        <v>6458.8</v>
      </c>
      <c r="H50" s="315">
        <v>6381.5</v>
      </c>
      <c r="I50" s="304">
        <v>6381.5</v>
      </c>
      <c r="J50" s="261"/>
      <c r="K50" s="261"/>
      <c r="L50" s="261"/>
      <c r="M50" s="261"/>
      <c r="N50" s="261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</row>
    <row r="51" spans="1:117" ht="24" x14ac:dyDescent="0.2">
      <c r="A51" s="314" t="s">
        <v>119</v>
      </c>
      <c r="B51" s="301">
        <v>654</v>
      </c>
      <c r="C51" s="302">
        <v>1</v>
      </c>
      <c r="D51" s="302">
        <v>13</v>
      </c>
      <c r="E51" s="308" t="s">
        <v>264</v>
      </c>
      <c r="F51" s="301">
        <v>200</v>
      </c>
      <c r="G51" s="304">
        <f>G52</f>
        <v>1751.8</v>
      </c>
      <c r="H51" s="304">
        <f>H52</f>
        <v>1489.5</v>
      </c>
      <c r="I51" s="304">
        <f>I52</f>
        <v>1399.4</v>
      </c>
      <c r="J51" s="261"/>
      <c r="K51" s="261"/>
      <c r="L51" s="261"/>
      <c r="M51" s="261"/>
      <c r="N51" s="261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</row>
    <row r="52" spans="1:117" ht="24" x14ac:dyDescent="0.2">
      <c r="A52" s="314" t="s">
        <v>59</v>
      </c>
      <c r="B52" s="301">
        <v>654</v>
      </c>
      <c r="C52" s="302">
        <v>1</v>
      </c>
      <c r="D52" s="302">
        <v>13</v>
      </c>
      <c r="E52" s="308" t="s">
        <v>264</v>
      </c>
      <c r="F52" s="301">
        <v>240</v>
      </c>
      <c r="G52" s="304">
        <f>1699.1-47.3+100</f>
        <v>1751.8</v>
      </c>
      <c r="H52" s="304">
        <v>1489.5</v>
      </c>
      <c r="I52" s="304">
        <v>1399.4</v>
      </c>
      <c r="J52" s="316"/>
      <c r="K52" s="261"/>
      <c r="L52" s="261"/>
      <c r="M52" s="261"/>
      <c r="N52" s="261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</row>
    <row r="53" spans="1:117" x14ac:dyDescent="0.2">
      <c r="A53" s="314" t="s">
        <v>185</v>
      </c>
      <c r="B53" s="301">
        <v>654</v>
      </c>
      <c r="C53" s="302">
        <v>1</v>
      </c>
      <c r="D53" s="302">
        <v>13</v>
      </c>
      <c r="E53" s="308" t="s">
        <v>264</v>
      </c>
      <c r="F53" s="301">
        <v>800</v>
      </c>
      <c r="G53" s="304">
        <f>G54</f>
        <v>1</v>
      </c>
      <c r="H53" s="304">
        <f>H54</f>
        <v>1</v>
      </c>
      <c r="I53" s="304">
        <f>I54</f>
        <v>1</v>
      </c>
      <c r="J53" s="261"/>
      <c r="K53" s="261"/>
      <c r="L53" s="261"/>
      <c r="M53" s="261"/>
      <c r="N53" s="261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</row>
    <row r="54" spans="1:117" x14ac:dyDescent="0.2">
      <c r="A54" s="314" t="s">
        <v>186</v>
      </c>
      <c r="B54" s="301">
        <v>654</v>
      </c>
      <c r="C54" s="302">
        <v>1</v>
      </c>
      <c r="D54" s="302">
        <v>13</v>
      </c>
      <c r="E54" s="308" t="s">
        <v>264</v>
      </c>
      <c r="F54" s="301">
        <v>850</v>
      </c>
      <c r="G54" s="304">
        <v>1</v>
      </c>
      <c r="H54" s="304">
        <v>1</v>
      </c>
      <c r="I54" s="304">
        <v>1</v>
      </c>
      <c r="J54" s="261"/>
      <c r="K54" s="261"/>
      <c r="L54" s="261"/>
      <c r="M54" s="261"/>
      <c r="N54" s="261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</row>
    <row r="55" spans="1:117" s="255" customFormat="1" x14ac:dyDescent="0.2">
      <c r="A55" s="306" t="s">
        <v>60</v>
      </c>
      <c r="B55" s="301">
        <v>654</v>
      </c>
      <c r="C55" s="302">
        <v>2</v>
      </c>
      <c r="D55" s="302">
        <v>0</v>
      </c>
      <c r="E55" s="317"/>
      <c r="F55" s="301"/>
      <c r="G55" s="304">
        <f t="shared" ref="G55:I55" si="8">G56</f>
        <v>297.3</v>
      </c>
      <c r="H55" s="304">
        <f t="shared" si="8"/>
        <v>311.2</v>
      </c>
      <c r="I55" s="304">
        <f t="shared" si="8"/>
        <v>322.60000000000002</v>
      </c>
      <c r="J55" s="261"/>
      <c r="K55" s="261"/>
      <c r="L55" s="261"/>
      <c r="M55" s="261"/>
      <c r="N55" s="261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</row>
    <row r="56" spans="1:117" x14ac:dyDescent="0.2">
      <c r="A56" s="306" t="s">
        <v>107</v>
      </c>
      <c r="B56" s="301">
        <v>654</v>
      </c>
      <c r="C56" s="302">
        <v>2</v>
      </c>
      <c r="D56" s="302">
        <v>3</v>
      </c>
      <c r="E56" s="317"/>
      <c r="F56" s="301"/>
      <c r="G56" s="304">
        <f>G57</f>
        <v>297.3</v>
      </c>
      <c r="H56" s="304">
        <f>H57</f>
        <v>311.2</v>
      </c>
      <c r="I56" s="304">
        <f>I57</f>
        <v>322.60000000000002</v>
      </c>
      <c r="J56" s="261"/>
      <c r="K56" s="261"/>
      <c r="L56" s="261"/>
      <c r="M56" s="261"/>
      <c r="N56" s="261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</row>
    <row r="57" spans="1:117" ht="24" x14ac:dyDescent="0.2">
      <c r="A57" s="306" t="s">
        <v>217</v>
      </c>
      <c r="B57" s="301">
        <v>654</v>
      </c>
      <c r="C57" s="302">
        <v>2</v>
      </c>
      <c r="D57" s="302">
        <v>3</v>
      </c>
      <c r="E57" s="303" t="s">
        <v>154</v>
      </c>
      <c r="F57" s="301"/>
      <c r="G57" s="304">
        <f>G58</f>
        <v>297.3</v>
      </c>
      <c r="H57" s="304">
        <f t="shared" ref="G57:I60" si="9">H58</f>
        <v>311.2</v>
      </c>
      <c r="I57" s="304">
        <f t="shared" si="9"/>
        <v>322.60000000000002</v>
      </c>
      <c r="J57" s="261"/>
      <c r="K57" s="261"/>
      <c r="L57" s="261"/>
      <c r="M57" s="261"/>
      <c r="N57" s="261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</row>
    <row r="58" spans="1:117" ht="24" x14ac:dyDescent="0.2">
      <c r="A58" s="314" t="s">
        <v>247</v>
      </c>
      <c r="B58" s="301">
        <v>654</v>
      </c>
      <c r="C58" s="302">
        <v>2</v>
      </c>
      <c r="D58" s="302">
        <v>3</v>
      </c>
      <c r="E58" s="303" t="s">
        <v>219</v>
      </c>
      <c r="F58" s="301"/>
      <c r="G58" s="304">
        <f t="shared" si="9"/>
        <v>297.3</v>
      </c>
      <c r="H58" s="304">
        <f t="shared" si="9"/>
        <v>311.2</v>
      </c>
      <c r="I58" s="304">
        <f t="shared" si="9"/>
        <v>322.60000000000002</v>
      </c>
      <c r="J58" s="261"/>
      <c r="K58" s="261"/>
      <c r="L58" s="261"/>
      <c r="M58" s="261"/>
      <c r="N58" s="261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  <c r="DF58" s="248"/>
      <c r="DG58" s="248"/>
      <c r="DH58" s="248"/>
      <c r="DI58" s="248"/>
      <c r="DJ58" s="248"/>
      <c r="DK58" s="248"/>
      <c r="DL58" s="248"/>
      <c r="DM58" s="248"/>
    </row>
    <row r="59" spans="1:117" ht="36" x14ac:dyDescent="0.2">
      <c r="A59" s="314" t="s">
        <v>284</v>
      </c>
      <c r="B59" s="301">
        <v>654</v>
      </c>
      <c r="C59" s="302">
        <v>2</v>
      </c>
      <c r="D59" s="302">
        <v>3</v>
      </c>
      <c r="E59" s="303" t="s">
        <v>225</v>
      </c>
      <c r="F59" s="301"/>
      <c r="G59" s="304">
        <f>G60</f>
        <v>297.3</v>
      </c>
      <c r="H59" s="304">
        <f t="shared" si="9"/>
        <v>311.2</v>
      </c>
      <c r="I59" s="304">
        <f t="shared" si="9"/>
        <v>322.60000000000002</v>
      </c>
      <c r="J59" s="261"/>
      <c r="K59" s="261"/>
      <c r="L59" s="261"/>
      <c r="M59" s="261"/>
      <c r="N59" s="261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</row>
    <row r="60" spans="1:117" ht="48" x14ac:dyDescent="0.2">
      <c r="A60" s="314" t="s">
        <v>182</v>
      </c>
      <c r="B60" s="301">
        <v>654</v>
      </c>
      <c r="C60" s="302">
        <v>2</v>
      </c>
      <c r="D60" s="302">
        <v>3</v>
      </c>
      <c r="E60" s="303" t="s">
        <v>225</v>
      </c>
      <c r="F60" s="301">
        <v>100</v>
      </c>
      <c r="G60" s="304">
        <f t="shared" si="9"/>
        <v>297.3</v>
      </c>
      <c r="H60" s="304">
        <f t="shared" si="9"/>
        <v>311.2</v>
      </c>
      <c r="I60" s="304">
        <f t="shared" si="9"/>
        <v>322.60000000000002</v>
      </c>
      <c r="J60" s="261"/>
      <c r="K60" s="261"/>
      <c r="L60" s="261"/>
      <c r="M60" s="261"/>
      <c r="N60" s="305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</row>
    <row r="61" spans="1:117" ht="24" x14ac:dyDescent="0.2">
      <c r="A61" s="314" t="s">
        <v>183</v>
      </c>
      <c r="B61" s="301">
        <v>654</v>
      </c>
      <c r="C61" s="302">
        <v>2</v>
      </c>
      <c r="D61" s="302">
        <v>3</v>
      </c>
      <c r="E61" s="303" t="s">
        <v>225</v>
      </c>
      <c r="F61" s="301">
        <v>120</v>
      </c>
      <c r="G61" s="304">
        <v>297.3</v>
      </c>
      <c r="H61" s="304">
        <v>311.2</v>
      </c>
      <c r="I61" s="304">
        <v>322.60000000000002</v>
      </c>
      <c r="J61" s="261"/>
      <c r="K61" s="261"/>
      <c r="L61" s="261"/>
      <c r="M61" s="261"/>
      <c r="N61" s="261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</row>
    <row r="62" spans="1:117" ht="24" x14ac:dyDescent="0.2">
      <c r="A62" s="307" t="s">
        <v>102</v>
      </c>
      <c r="B62" s="301">
        <v>654</v>
      </c>
      <c r="C62" s="302">
        <v>3</v>
      </c>
      <c r="D62" s="302">
        <v>0</v>
      </c>
      <c r="E62" s="303"/>
      <c r="F62" s="301"/>
      <c r="G62" s="304">
        <f>G63+G73+G88</f>
        <v>1591.1</v>
      </c>
      <c r="H62" s="304">
        <f>H63+H73+H88</f>
        <v>758.9</v>
      </c>
      <c r="I62" s="304">
        <f>I63+I73+I88</f>
        <v>678.3</v>
      </c>
      <c r="J62" s="261"/>
      <c r="K62" s="261"/>
      <c r="L62" s="261"/>
      <c r="M62" s="261"/>
      <c r="N62" s="261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</row>
    <row r="63" spans="1:117" x14ac:dyDescent="0.2">
      <c r="A63" s="306" t="s">
        <v>45</v>
      </c>
      <c r="B63" s="301">
        <v>654</v>
      </c>
      <c r="C63" s="302">
        <v>3</v>
      </c>
      <c r="D63" s="302">
        <v>4</v>
      </c>
      <c r="E63" s="303"/>
      <c r="F63" s="301"/>
      <c r="G63" s="304">
        <f t="shared" ref="G63:I63" si="10">G64</f>
        <v>4.3</v>
      </c>
      <c r="H63" s="304">
        <f t="shared" si="10"/>
        <v>4.3</v>
      </c>
      <c r="I63" s="304">
        <f t="shared" si="10"/>
        <v>4.3</v>
      </c>
      <c r="J63" s="260"/>
      <c r="K63" s="261"/>
      <c r="L63" s="261"/>
      <c r="M63" s="261"/>
      <c r="N63" s="261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</row>
    <row r="64" spans="1:117" ht="24" x14ac:dyDescent="0.2">
      <c r="A64" s="306" t="s">
        <v>217</v>
      </c>
      <c r="B64" s="301">
        <v>654</v>
      </c>
      <c r="C64" s="302">
        <v>3</v>
      </c>
      <c r="D64" s="302">
        <v>4</v>
      </c>
      <c r="E64" s="303" t="s">
        <v>154</v>
      </c>
      <c r="F64" s="301"/>
      <c r="G64" s="304">
        <f>G66</f>
        <v>4.3</v>
      </c>
      <c r="H64" s="304">
        <f>H66</f>
        <v>4.3</v>
      </c>
      <c r="I64" s="304">
        <f>I66</f>
        <v>4.3</v>
      </c>
      <c r="J64" s="261"/>
      <c r="K64" s="261"/>
      <c r="L64" s="261"/>
      <c r="M64" s="261"/>
      <c r="N64" s="261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</row>
    <row r="65" spans="1:117" ht="24" x14ac:dyDescent="0.2">
      <c r="A65" s="306" t="s">
        <v>252</v>
      </c>
      <c r="B65" s="301">
        <v>654</v>
      </c>
      <c r="C65" s="302">
        <v>3</v>
      </c>
      <c r="D65" s="302">
        <v>4</v>
      </c>
      <c r="E65" s="303" t="s">
        <v>253</v>
      </c>
      <c r="F65" s="301"/>
      <c r="G65" s="304">
        <f>G66</f>
        <v>4.3</v>
      </c>
      <c r="H65" s="304">
        <f t="shared" ref="H65:I65" si="11">H66</f>
        <v>4.3</v>
      </c>
      <c r="I65" s="304">
        <f t="shared" si="11"/>
        <v>4.3</v>
      </c>
      <c r="J65" s="261"/>
      <c r="K65" s="261"/>
      <c r="L65" s="261"/>
      <c r="M65" s="261"/>
      <c r="N65" s="261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</row>
    <row r="66" spans="1:117" ht="24" x14ac:dyDescent="0.2">
      <c r="A66" s="314" t="s">
        <v>218</v>
      </c>
      <c r="B66" s="301">
        <v>654</v>
      </c>
      <c r="C66" s="302">
        <v>3</v>
      </c>
      <c r="D66" s="302">
        <v>4</v>
      </c>
      <c r="E66" s="303" t="s">
        <v>226</v>
      </c>
      <c r="F66" s="301"/>
      <c r="G66" s="304">
        <f>G67+G70</f>
        <v>4.3</v>
      </c>
      <c r="H66" s="304">
        <f>H67+H70</f>
        <v>4.3</v>
      </c>
      <c r="I66" s="304">
        <f>I67+I70</f>
        <v>4.3</v>
      </c>
      <c r="J66" s="261"/>
      <c r="K66" s="261"/>
      <c r="L66" s="261"/>
      <c r="M66" s="261"/>
      <c r="N66" s="261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</row>
    <row r="67" spans="1:117" ht="48" x14ac:dyDescent="0.2">
      <c r="A67" s="314" t="s">
        <v>278</v>
      </c>
      <c r="B67" s="301">
        <v>654</v>
      </c>
      <c r="C67" s="302">
        <v>3</v>
      </c>
      <c r="D67" s="302">
        <v>4</v>
      </c>
      <c r="E67" s="303" t="s">
        <v>227</v>
      </c>
      <c r="F67" s="301"/>
      <c r="G67" s="304">
        <f t="shared" ref="G67:I68" si="12">G68</f>
        <v>1</v>
      </c>
      <c r="H67" s="304">
        <f t="shared" si="12"/>
        <v>1</v>
      </c>
      <c r="I67" s="304">
        <f t="shared" si="12"/>
        <v>1</v>
      </c>
      <c r="J67" s="261"/>
      <c r="K67" s="261"/>
      <c r="L67" s="261"/>
      <c r="M67" s="318"/>
      <c r="N67" s="261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</row>
    <row r="68" spans="1:117" ht="24" x14ac:dyDescent="0.2">
      <c r="A68" s="314" t="s">
        <v>119</v>
      </c>
      <c r="B68" s="301">
        <v>654</v>
      </c>
      <c r="C68" s="302">
        <v>3</v>
      </c>
      <c r="D68" s="302">
        <v>4</v>
      </c>
      <c r="E68" s="303" t="s">
        <v>297</v>
      </c>
      <c r="F68" s="301">
        <v>200</v>
      </c>
      <c r="G68" s="304">
        <f t="shared" si="12"/>
        <v>1</v>
      </c>
      <c r="H68" s="304">
        <f t="shared" si="12"/>
        <v>1</v>
      </c>
      <c r="I68" s="304">
        <f t="shared" si="12"/>
        <v>1</v>
      </c>
      <c r="J68" s="261"/>
      <c r="K68" s="261"/>
      <c r="L68" s="261"/>
      <c r="M68" s="261"/>
      <c r="N68" s="261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</row>
    <row r="69" spans="1:117" ht="24" x14ac:dyDescent="0.2">
      <c r="A69" s="314" t="s">
        <v>59</v>
      </c>
      <c r="B69" s="301">
        <v>654</v>
      </c>
      <c r="C69" s="302">
        <v>3</v>
      </c>
      <c r="D69" s="302">
        <v>4</v>
      </c>
      <c r="E69" s="303" t="s">
        <v>297</v>
      </c>
      <c r="F69" s="301">
        <v>240</v>
      </c>
      <c r="G69" s="304">
        <v>1</v>
      </c>
      <c r="H69" s="304">
        <v>1</v>
      </c>
      <c r="I69" s="304">
        <v>1</v>
      </c>
      <c r="J69" s="261"/>
      <c r="K69" s="261"/>
      <c r="L69" s="261"/>
      <c r="M69" s="261"/>
      <c r="N69" s="261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</row>
    <row r="70" spans="1:117" ht="36" x14ac:dyDescent="0.2">
      <c r="A70" s="314" t="s">
        <v>279</v>
      </c>
      <c r="B70" s="301">
        <v>654</v>
      </c>
      <c r="C70" s="302">
        <v>3</v>
      </c>
      <c r="D70" s="302">
        <v>4</v>
      </c>
      <c r="E70" s="303" t="s">
        <v>228</v>
      </c>
      <c r="F70" s="301"/>
      <c r="G70" s="304">
        <f t="shared" ref="G70:I71" si="13">G71</f>
        <v>3.3</v>
      </c>
      <c r="H70" s="304">
        <f t="shared" si="13"/>
        <v>3.3</v>
      </c>
      <c r="I70" s="304">
        <f t="shared" si="13"/>
        <v>3.3</v>
      </c>
      <c r="J70" s="261"/>
      <c r="K70" s="261"/>
      <c r="L70" s="261"/>
      <c r="M70" s="261"/>
      <c r="N70" s="261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</row>
    <row r="71" spans="1:117" ht="24" x14ac:dyDescent="0.2">
      <c r="A71" s="314" t="s">
        <v>246</v>
      </c>
      <c r="B71" s="301">
        <v>654</v>
      </c>
      <c r="C71" s="302">
        <v>3</v>
      </c>
      <c r="D71" s="302">
        <v>4</v>
      </c>
      <c r="E71" s="303" t="s">
        <v>228</v>
      </c>
      <c r="F71" s="301">
        <v>200</v>
      </c>
      <c r="G71" s="304">
        <f t="shared" si="13"/>
        <v>3.3</v>
      </c>
      <c r="H71" s="304">
        <f t="shared" si="13"/>
        <v>3.3</v>
      </c>
      <c r="I71" s="304">
        <f t="shared" si="13"/>
        <v>3.3</v>
      </c>
      <c r="J71" s="261"/>
      <c r="K71" s="261"/>
      <c r="L71" s="261"/>
      <c r="M71" s="261"/>
      <c r="N71" s="261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</row>
    <row r="72" spans="1:117" ht="24" x14ac:dyDescent="0.2">
      <c r="A72" s="314" t="s">
        <v>59</v>
      </c>
      <c r="B72" s="301">
        <v>654</v>
      </c>
      <c r="C72" s="302">
        <v>3</v>
      </c>
      <c r="D72" s="302">
        <v>4</v>
      </c>
      <c r="E72" s="303" t="s">
        <v>228</v>
      </c>
      <c r="F72" s="301">
        <v>240</v>
      </c>
      <c r="G72" s="304">
        <v>3.3</v>
      </c>
      <c r="H72" s="304">
        <v>3.3</v>
      </c>
      <c r="I72" s="304">
        <v>3.3</v>
      </c>
      <c r="J72" s="261"/>
      <c r="K72" s="261"/>
      <c r="L72" s="261"/>
      <c r="M72" s="261"/>
      <c r="N72" s="261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</row>
    <row r="73" spans="1:117" s="255" customFormat="1" ht="24" x14ac:dyDescent="0.2">
      <c r="A73" s="319" t="s">
        <v>214</v>
      </c>
      <c r="B73" s="301">
        <v>654</v>
      </c>
      <c r="C73" s="320">
        <v>3</v>
      </c>
      <c r="D73" s="320">
        <v>10</v>
      </c>
      <c r="E73" s="321"/>
      <c r="F73" s="322"/>
      <c r="G73" s="304">
        <f>G74+G79</f>
        <v>1556.8</v>
      </c>
      <c r="H73" s="304">
        <f>H74+H79</f>
        <v>724.6</v>
      </c>
      <c r="I73" s="304">
        <f>I74+I79</f>
        <v>644</v>
      </c>
      <c r="J73" s="261"/>
      <c r="K73" s="261"/>
      <c r="L73" s="261"/>
      <c r="M73" s="323"/>
      <c r="N73" s="261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</row>
    <row r="74" spans="1:117" s="255" customFormat="1" ht="24" x14ac:dyDescent="0.2">
      <c r="A74" s="313" t="s">
        <v>12</v>
      </c>
      <c r="B74" s="301">
        <v>654</v>
      </c>
      <c r="C74" s="320">
        <v>3</v>
      </c>
      <c r="D74" s="320">
        <v>10</v>
      </c>
      <c r="E74" s="321" t="s">
        <v>156</v>
      </c>
      <c r="F74" s="322"/>
      <c r="G74" s="304">
        <f>G76</f>
        <v>947.8</v>
      </c>
      <c r="H74" s="304">
        <f>H75</f>
        <v>565.6</v>
      </c>
      <c r="I74" s="304">
        <f>I78</f>
        <v>485</v>
      </c>
      <c r="J74" s="261"/>
      <c r="K74" s="261"/>
      <c r="L74" s="261"/>
      <c r="M74" s="261"/>
      <c r="N74" s="261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254"/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254"/>
      <c r="DF74" s="254"/>
      <c r="DG74" s="254"/>
      <c r="DH74" s="254"/>
      <c r="DI74" s="254"/>
      <c r="DJ74" s="254"/>
      <c r="DK74" s="254"/>
      <c r="DL74" s="254"/>
      <c r="DM74" s="254"/>
    </row>
    <row r="75" spans="1:117" s="255" customFormat="1" ht="24" x14ac:dyDescent="0.2">
      <c r="A75" s="313" t="s">
        <v>248</v>
      </c>
      <c r="B75" s="301">
        <v>654</v>
      </c>
      <c r="C75" s="320">
        <v>3</v>
      </c>
      <c r="D75" s="320">
        <v>10</v>
      </c>
      <c r="E75" s="321" t="s">
        <v>210</v>
      </c>
      <c r="F75" s="322"/>
      <c r="G75" s="304">
        <f>G76</f>
        <v>947.8</v>
      </c>
      <c r="H75" s="304">
        <f>H76</f>
        <v>565.6</v>
      </c>
      <c r="I75" s="304">
        <f>I76</f>
        <v>485</v>
      </c>
      <c r="J75" s="261"/>
      <c r="K75" s="261"/>
      <c r="L75" s="261"/>
      <c r="M75" s="261"/>
      <c r="N75" s="261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54"/>
      <c r="CY75" s="254"/>
      <c r="CZ75" s="254"/>
      <c r="DA75" s="254"/>
      <c r="DB75" s="254"/>
      <c r="DC75" s="254"/>
      <c r="DD75" s="254"/>
      <c r="DE75" s="254"/>
      <c r="DF75" s="254"/>
      <c r="DG75" s="254"/>
      <c r="DH75" s="254"/>
      <c r="DI75" s="254"/>
      <c r="DJ75" s="254"/>
      <c r="DK75" s="254"/>
      <c r="DL75" s="254"/>
      <c r="DM75" s="254"/>
    </row>
    <row r="76" spans="1:117" s="247" customFormat="1" ht="12" x14ac:dyDescent="0.2">
      <c r="A76" s="313" t="s">
        <v>291</v>
      </c>
      <c r="B76" s="301">
        <v>654</v>
      </c>
      <c r="C76" s="320">
        <v>3</v>
      </c>
      <c r="D76" s="320">
        <v>10</v>
      </c>
      <c r="E76" s="324" t="s">
        <v>229</v>
      </c>
      <c r="F76" s="325"/>
      <c r="G76" s="304">
        <f t="shared" ref="G76:I77" si="14">G77</f>
        <v>947.8</v>
      </c>
      <c r="H76" s="304">
        <f t="shared" si="14"/>
        <v>565.6</v>
      </c>
      <c r="I76" s="304">
        <f t="shared" si="14"/>
        <v>485</v>
      </c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1"/>
      <c r="DG76" s="261"/>
      <c r="DH76" s="261"/>
      <c r="DI76" s="261"/>
      <c r="DJ76" s="261"/>
      <c r="DK76" s="261"/>
      <c r="DL76" s="261"/>
      <c r="DM76" s="261"/>
    </row>
    <row r="77" spans="1:117" s="247" customFormat="1" ht="24" x14ac:dyDescent="0.2">
      <c r="A77" s="307" t="s">
        <v>119</v>
      </c>
      <c r="B77" s="301">
        <v>654</v>
      </c>
      <c r="C77" s="320">
        <v>3</v>
      </c>
      <c r="D77" s="320">
        <v>10</v>
      </c>
      <c r="E77" s="324" t="s">
        <v>230</v>
      </c>
      <c r="F77" s="301">
        <v>200</v>
      </c>
      <c r="G77" s="304">
        <f t="shared" si="14"/>
        <v>947.8</v>
      </c>
      <c r="H77" s="304">
        <f t="shared" si="14"/>
        <v>565.6</v>
      </c>
      <c r="I77" s="304">
        <f t="shared" si="14"/>
        <v>485</v>
      </c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1"/>
      <c r="DG77" s="261"/>
      <c r="DH77" s="261"/>
      <c r="DI77" s="261"/>
      <c r="DJ77" s="261"/>
      <c r="DK77" s="261"/>
      <c r="DL77" s="261"/>
      <c r="DM77" s="261"/>
    </row>
    <row r="78" spans="1:117" s="247" customFormat="1" ht="24" x14ac:dyDescent="0.2">
      <c r="A78" s="306" t="s">
        <v>59</v>
      </c>
      <c r="B78" s="301">
        <v>654</v>
      </c>
      <c r="C78" s="320">
        <v>3</v>
      </c>
      <c r="D78" s="320">
        <v>10</v>
      </c>
      <c r="E78" s="324" t="s">
        <v>231</v>
      </c>
      <c r="F78" s="301">
        <v>240</v>
      </c>
      <c r="G78" s="304">
        <v>947.8</v>
      </c>
      <c r="H78" s="304">
        <v>565.6</v>
      </c>
      <c r="I78" s="304">
        <v>485</v>
      </c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1"/>
      <c r="CQ78" s="261"/>
      <c r="CR78" s="261"/>
      <c r="CS78" s="261"/>
      <c r="CT78" s="261"/>
      <c r="CU78" s="261"/>
      <c r="CV78" s="261"/>
      <c r="CW78" s="261"/>
      <c r="CX78" s="261"/>
      <c r="CY78" s="261"/>
      <c r="CZ78" s="261"/>
      <c r="DA78" s="261"/>
      <c r="DB78" s="261"/>
      <c r="DC78" s="261"/>
      <c r="DD78" s="261"/>
      <c r="DE78" s="261"/>
      <c r="DF78" s="261"/>
      <c r="DG78" s="261"/>
      <c r="DH78" s="261"/>
      <c r="DI78" s="261"/>
      <c r="DJ78" s="261"/>
      <c r="DK78" s="261"/>
      <c r="DL78" s="261"/>
      <c r="DM78" s="261"/>
    </row>
    <row r="79" spans="1:117" ht="24" x14ac:dyDescent="0.2">
      <c r="A79" s="326" t="s">
        <v>195</v>
      </c>
      <c r="B79" s="301">
        <v>654</v>
      </c>
      <c r="C79" s="320">
        <v>3</v>
      </c>
      <c r="D79" s="320">
        <v>10</v>
      </c>
      <c r="E79" s="324" t="s">
        <v>232</v>
      </c>
      <c r="F79" s="301"/>
      <c r="G79" s="304">
        <f>G80+G84</f>
        <v>609</v>
      </c>
      <c r="H79" s="304">
        <f t="shared" ref="H79:I79" si="15">H80+H84</f>
        <v>159</v>
      </c>
      <c r="I79" s="304">
        <f t="shared" si="15"/>
        <v>159</v>
      </c>
      <c r="J79" s="261"/>
      <c r="K79" s="261"/>
      <c r="L79" s="261"/>
      <c r="M79" s="261"/>
      <c r="N79" s="261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</row>
    <row r="80" spans="1:117" ht="24" x14ac:dyDescent="0.2">
      <c r="A80" s="326" t="s">
        <v>265</v>
      </c>
      <c r="B80" s="301">
        <v>654</v>
      </c>
      <c r="C80" s="320">
        <v>3</v>
      </c>
      <c r="D80" s="320">
        <v>10</v>
      </c>
      <c r="E80" s="324" t="s">
        <v>233</v>
      </c>
      <c r="F80" s="301"/>
      <c r="G80" s="304">
        <f t="shared" ref="G80:I81" si="16">G81</f>
        <v>409</v>
      </c>
      <c r="H80" s="304">
        <f t="shared" si="16"/>
        <v>158</v>
      </c>
      <c r="I80" s="304">
        <f t="shared" si="16"/>
        <v>158</v>
      </c>
      <c r="J80" s="261"/>
      <c r="K80" s="261"/>
      <c r="L80" s="261"/>
      <c r="M80" s="261"/>
      <c r="N80" s="261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</row>
    <row r="81" spans="1:117" x14ac:dyDescent="0.2">
      <c r="A81" s="343" t="s">
        <v>292</v>
      </c>
      <c r="B81" s="301">
        <v>654</v>
      </c>
      <c r="C81" s="320">
        <v>3</v>
      </c>
      <c r="D81" s="320">
        <v>10</v>
      </c>
      <c r="E81" s="324" t="s">
        <v>234</v>
      </c>
      <c r="F81" s="301"/>
      <c r="G81" s="304">
        <f>G82</f>
        <v>409</v>
      </c>
      <c r="H81" s="304">
        <f t="shared" si="16"/>
        <v>158</v>
      </c>
      <c r="I81" s="304">
        <f t="shared" si="16"/>
        <v>158</v>
      </c>
      <c r="J81" s="261"/>
      <c r="K81" s="261"/>
      <c r="L81" s="261"/>
      <c r="M81" s="261"/>
      <c r="N81" s="261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</row>
    <row r="82" spans="1:117" ht="24" x14ac:dyDescent="0.2">
      <c r="A82" s="307" t="s">
        <v>184</v>
      </c>
      <c r="B82" s="301">
        <v>654</v>
      </c>
      <c r="C82" s="320">
        <v>3</v>
      </c>
      <c r="D82" s="320">
        <v>10</v>
      </c>
      <c r="E82" s="324" t="s">
        <v>234</v>
      </c>
      <c r="F82" s="301">
        <v>200</v>
      </c>
      <c r="G82" s="304">
        <f>G83</f>
        <v>409</v>
      </c>
      <c r="H82" s="304">
        <f>H83</f>
        <v>158</v>
      </c>
      <c r="I82" s="304">
        <f>I83</f>
        <v>158</v>
      </c>
      <c r="J82" s="261"/>
      <c r="K82" s="261"/>
      <c r="L82" s="261"/>
      <c r="M82" s="261"/>
      <c r="N82" s="261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</row>
    <row r="83" spans="1:117" ht="24" x14ac:dyDescent="0.2">
      <c r="A83" s="326" t="s">
        <v>68</v>
      </c>
      <c r="B83" s="301">
        <v>654</v>
      </c>
      <c r="C83" s="320">
        <v>3</v>
      </c>
      <c r="D83" s="320">
        <v>10</v>
      </c>
      <c r="E83" s="324" t="s">
        <v>234</v>
      </c>
      <c r="F83" s="301">
        <v>240</v>
      </c>
      <c r="G83" s="304">
        <v>409</v>
      </c>
      <c r="H83" s="304">
        <v>158</v>
      </c>
      <c r="I83" s="304">
        <v>158</v>
      </c>
      <c r="J83" s="261"/>
      <c r="K83" s="261"/>
      <c r="L83" s="261"/>
      <c r="M83" s="261"/>
      <c r="N83" s="261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</row>
    <row r="84" spans="1:117" ht="33" customHeight="1" x14ac:dyDescent="0.2">
      <c r="A84" s="326" t="s">
        <v>266</v>
      </c>
      <c r="B84" s="301">
        <v>654</v>
      </c>
      <c r="C84" s="320">
        <v>3</v>
      </c>
      <c r="D84" s="320">
        <v>10</v>
      </c>
      <c r="E84" s="324" t="s">
        <v>294</v>
      </c>
      <c r="F84" s="301"/>
      <c r="G84" s="304">
        <f>G85</f>
        <v>200</v>
      </c>
      <c r="H84" s="304">
        <f t="shared" ref="H84:I84" si="17">H85</f>
        <v>1</v>
      </c>
      <c r="I84" s="304">
        <f t="shared" si="17"/>
        <v>1</v>
      </c>
      <c r="J84" s="261"/>
      <c r="K84" s="261"/>
      <c r="L84" s="261"/>
      <c r="M84" s="261"/>
      <c r="N84" s="261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</row>
    <row r="85" spans="1:117" x14ac:dyDescent="0.2">
      <c r="A85" s="326" t="s">
        <v>292</v>
      </c>
      <c r="B85" s="301">
        <v>654</v>
      </c>
      <c r="C85" s="320">
        <v>3</v>
      </c>
      <c r="D85" s="320">
        <v>10</v>
      </c>
      <c r="E85" s="324" t="s">
        <v>267</v>
      </c>
      <c r="F85" s="301"/>
      <c r="G85" s="304">
        <f>G86</f>
        <v>200</v>
      </c>
      <c r="H85" s="304">
        <f t="shared" ref="H85:I85" si="18">H86</f>
        <v>1</v>
      </c>
      <c r="I85" s="304">
        <f t="shared" si="18"/>
        <v>1</v>
      </c>
      <c r="J85" s="261"/>
      <c r="K85" s="261"/>
      <c r="L85" s="261"/>
      <c r="M85" s="261"/>
      <c r="N85" s="261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/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</row>
    <row r="86" spans="1:117" ht="24" x14ac:dyDescent="0.2">
      <c r="A86" s="326" t="s">
        <v>184</v>
      </c>
      <c r="B86" s="301">
        <v>654</v>
      </c>
      <c r="C86" s="320">
        <v>3</v>
      </c>
      <c r="D86" s="320">
        <v>10</v>
      </c>
      <c r="E86" s="324" t="s">
        <v>267</v>
      </c>
      <c r="F86" s="301">
        <v>200</v>
      </c>
      <c r="G86" s="304">
        <f>G87</f>
        <v>200</v>
      </c>
      <c r="H86" s="304">
        <f t="shared" ref="H86:I86" si="19">H87</f>
        <v>1</v>
      </c>
      <c r="I86" s="304">
        <f t="shared" si="19"/>
        <v>1</v>
      </c>
      <c r="J86" s="261"/>
      <c r="K86" s="261"/>
      <c r="L86" s="261"/>
      <c r="M86" s="261"/>
      <c r="N86" s="261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</row>
    <row r="87" spans="1:117" ht="24" x14ac:dyDescent="0.2">
      <c r="A87" s="326" t="s">
        <v>68</v>
      </c>
      <c r="B87" s="301">
        <v>654</v>
      </c>
      <c r="C87" s="320">
        <v>3</v>
      </c>
      <c r="D87" s="320">
        <v>10</v>
      </c>
      <c r="E87" s="324" t="s">
        <v>267</v>
      </c>
      <c r="F87" s="301">
        <v>240</v>
      </c>
      <c r="G87" s="304">
        <v>200</v>
      </c>
      <c r="H87" s="304">
        <v>1</v>
      </c>
      <c r="I87" s="304">
        <v>1</v>
      </c>
      <c r="J87" s="261"/>
      <c r="K87" s="261"/>
      <c r="L87" s="261"/>
      <c r="M87" s="261"/>
      <c r="N87" s="261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</row>
    <row r="88" spans="1:117" s="255" customFormat="1" ht="24" x14ac:dyDescent="0.2">
      <c r="A88" s="327" t="s">
        <v>52</v>
      </c>
      <c r="B88" s="301">
        <v>654</v>
      </c>
      <c r="C88" s="302">
        <v>3</v>
      </c>
      <c r="D88" s="302">
        <v>14</v>
      </c>
      <c r="E88" s="303"/>
      <c r="F88" s="301"/>
      <c r="G88" s="304">
        <f>G89</f>
        <v>30</v>
      </c>
      <c r="H88" s="304">
        <f t="shared" ref="H88:I88" si="20">H89</f>
        <v>30</v>
      </c>
      <c r="I88" s="304">
        <f t="shared" si="20"/>
        <v>30</v>
      </c>
      <c r="J88" s="261"/>
      <c r="K88" s="261"/>
      <c r="L88" s="261"/>
      <c r="M88" s="261"/>
      <c r="N88" s="261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</row>
    <row r="89" spans="1:117" s="255" customFormat="1" ht="36" x14ac:dyDescent="0.2">
      <c r="A89" s="309" t="s">
        <v>124</v>
      </c>
      <c r="B89" s="301">
        <v>654</v>
      </c>
      <c r="C89" s="302">
        <v>3</v>
      </c>
      <c r="D89" s="302">
        <v>14</v>
      </c>
      <c r="E89" s="312" t="s">
        <v>19</v>
      </c>
      <c r="F89" s="301"/>
      <c r="G89" s="304">
        <f>G91+G96</f>
        <v>30</v>
      </c>
      <c r="H89" s="304">
        <f>H91+H96</f>
        <v>30</v>
      </c>
      <c r="I89" s="304">
        <f>I91+I96</f>
        <v>30</v>
      </c>
      <c r="J89" s="261"/>
      <c r="K89" s="261"/>
      <c r="L89" s="261"/>
      <c r="M89" s="261"/>
      <c r="N89" s="261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</row>
    <row r="90" spans="1:117" s="255" customFormat="1" ht="24" x14ac:dyDescent="0.2">
      <c r="A90" s="309" t="s">
        <v>196</v>
      </c>
      <c r="B90" s="301">
        <v>654</v>
      </c>
      <c r="C90" s="302">
        <v>3</v>
      </c>
      <c r="D90" s="302">
        <v>14</v>
      </c>
      <c r="E90" s="312" t="s">
        <v>197</v>
      </c>
      <c r="F90" s="301"/>
      <c r="G90" s="304">
        <f>G91+G96</f>
        <v>30</v>
      </c>
      <c r="H90" s="304">
        <f>H91+H96</f>
        <v>30</v>
      </c>
      <c r="I90" s="304">
        <f>I91+I96</f>
        <v>30</v>
      </c>
      <c r="J90" s="261"/>
      <c r="K90" s="261"/>
      <c r="L90" s="261"/>
      <c r="M90" s="261"/>
      <c r="N90" s="261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</row>
    <row r="91" spans="1:117" ht="24" x14ac:dyDescent="0.2">
      <c r="A91" s="313" t="s">
        <v>280</v>
      </c>
      <c r="B91" s="301">
        <v>654</v>
      </c>
      <c r="C91" s="302">
        <v>3</v>
      </c>
      <c r="D91" s="302">
        <v>14</v>
      </c>
      <c r="E91" s="312" t="s">
        <v>198</v>
      </c>
      <c r="F91" s="301"/>
      <c r="G91" s="304">
        <f>G92+G94</f>
        <v>15</v>
      </c>
      <c r="H91" s="304">
        <f>H92+H94</f>
        <v>15</v>
      </c>
      <c r="I91" s="304">
        <f>I92+I94</f>
        <v>15</v>
      </c>
      <c r="J91" s="261"/>
      <c r="K91" s="261"/>
      <c r="L91" s="261"/>
      <c r="M91" s="261"/>
      <c r="N91" s="261"/>
      <c r="X91" s="262"/>
      <c r="Y91" s="263"/>
      <c r="Z91" s="262"/>
      <c r="AA91" s="263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</row>
    <row r="92" spans="1:117" ht="48" x14ac:dyDescent="0.2">
      <c r="A92" s="313" t="s">
        <v>182</v>
      </c>
      <c r="B92" s="301">
        <v>654</v>
      </c>
      <c r="C92" s="302">
        <v>3</v>
      </c>
      <c r="D92" s="302">
        <v>14</v>
      </c>
      <c r="E92" s="312" t="s">
        <v>198</v>
      </c>
      <c r="F92" s="301">
        <v>100</v>
      </c>
      <c r="G92" s="304">
        <v>9.1</v>
      </c>
      <c r="H92" s="304">
        <v>9.1</v>
      </c>
      <c r="I92" s="304">
        <v>9.1</v>
      </c>
      <c r="J92" s="261"/>
      <c r="K92" s="261"/>
      <c r="L92" s="261"/>
      <c r="M92" s="261"/>
      <c r="N92" s="261"/>
      <c r="X92" s="262"/>
      <c r="Y92" s="263"/>
      <c r="Z92" s="262"/>
      <c r="AA92" s="263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</row>
    <row r="93" spans="1:117" x14ac:dyDescent="0.2">
      <c r="A93" s="328" t="s">
        <v>192</v>
      </c>
      <c r="B93" s="301">
        <v>654</v>
      </c>
      <c r="C93" s="302">
        <v>3</v>
      </c>
      <c r="D93" s="302">
        <v>14</v>
      </c>
      <c r="E93" s="312" t="s">
        <v>198</v>
      </c>
      <c r="F93" s="301">
        <v>110</v>
      </c>
      <c r="G93" s="304">
        <v>9.1</v>
      </c>
      <c r="H93" s="304">
        <v>9.1</v>
      </c>
      <c r="I93" s="304">
        <v>9.1</v>
      </c>
      <c r="J93" s="261"/>
      <c r="K93" s="261"/>
      <c r="L93" s="261"/>
      <c r="M93" s="261"/>
      <c r="N93" s="261"/>
      <c r="X93" s="262"/>
      <c r="Y93" s="263"/>
      <c r="Z93" s="262"/>
      <c r="AA93" s="263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248"/>
      <c r="CE93" s="248"/>
      <c r="CF93" s="248"/>
      <c r="CG93" s="248"/>
      <c r="CH93" s="248"/>
      <c r="CI93" s="248"/>
      <c r="CJ93" s="248"/>
      <c r="CK93" s="248"/>
      <c r="CL93" s="248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</row>
    <row r="94" spans="1:117" ht="24" x14ac:dyDescent="0.2">
      <c r="A94" s="306" t="s">
        <v>119</v>
      </c>
      <c r="B94" s="301">
        <v>654</v>
      </c>
      <c r="C94" s="302">
        <v>3</v>
      </c>
      <c r="D94" s="302">
        <v>14</v>
      </c>
      <c r="E94" s="312" t="s">
        <v>198</v>
      </c>
      <c r="F94" s="301">
        <v>200</v>
      </c>
      <c r="G94" s="304">
        <f>G95</f>
        <v>5.9</v>
      </c>
      <c r="H94" s="304">
        <f>H95</f>
        <v>5.9</v>
      </c>
      <c r="I94" s="304">
        <f>I95</f>
        <v>5.9</v>
      </c>
      <c r="J94" s="261"/>
      <c r="K94" s="261"/>
      <c r="L94" s="261"/>
      <c r="M94" s="261"/>
      <c r="N94" s="261"/>
      <c r="X94" s="262"/>
      <c r="Y94" s="263"/>
      <c r="Z94" s="262"/>
      <c r="AA94" s="263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</row>
    <row r="95" spans="1:117" ht="24" x14ac:dyDescent="0.2">
      <c r="A95" s="306" t="s">
        <v>59</v>
      </c>
      <c r="B95" s="301">
        <v>654</v>
      </c>
      <c r="C95" s="302">
        <v>3</v>
      </c>
      <c r="D95" s="302">
        <v>14</v>
      </c>
      <c r="E95" s="312" t="s">
        <v>198</v>
      </c>
      <c r="F95" s="301">
        <v>240</v>
      </c>
      <c r="G95" s="304">
        <v>5.9</v>
      </c>
      <c r="H95" s="304">
        <v>5.9</v>
      </c>
      <c r="I95" s="304">
        <v>5.9</v>
      </c>
      <c r="J95" s="261"/>
      <c r="K95" s="261"/>
      <c r="L95" s="261"/>
      <c r="M95" s="261"/>
      <c r="N95" s="261"/>
      <c r="X95" s="264"/>
      <c r="Y95" s="263"/>
      <c r="Z95" s="262"/>
      <c r="AA95" s="263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248"/>
      <c r="CE95" s="248"/>
      <c r="CF95" s="248"/>
      <c r="CG95" s="248"/>
      <c r="CH95" s="248"/>
      <c r="CI95" s="248"/>
      <c r="CJ95" s="248"/>
      <c r="CK95" s="248"/>
      <c r="CL95" s="248"/>
      <c r="CM95" s="248"/>
      <c r="CN95" s="248"/>
      <c r="CO95" s="248"/>
      <c r="CP95" s="248"/>
      <c r="CQ95" s="248"/>
      <c r="CR95" s="248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</row>
    <row r="96" spans="1:117" ht="90" customHeight="1" x14ac:dyDescent="0.25">
      <c r="A96" s="353" t="s">
        <v>306</v>
      </c>
      <c r="B96" s="301">
        <v>654</v>
      </c>
      <c r="C96" s="320">
        <v>3</v>
      </c>
      <c r="D96" s="320">
        <v>14</v>
      </c>
      <c r="E96" s="312" t="s">
        <v>199</v>
      </c>
      <c r="F96" s="322"/>
      <c r="G96" s="304">
        <f>G97+G99</f>
        <v>15</v>
      </c>
      <c r="H96" s="304">
        <f>H97+H99</f>
        <v>15</v>
      </c>
      <c r="I96" s="304">
        <f>I97+I99</f>
        <v>15</v>
      </c>
      <c r="J96" s="261"/>
      <c r="K96" s="261"/>
      <c r="L96" s="261"/>
      <c r="M96" s="261"/>
      <c r="N96" s="261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248"/>
      <c r="DM96" s="248"/>
    </row>
    <row r="97" spans="1:117" ht="48" x14ac:dyDescent="0.2">
      <c r="A97" s="313" t="s">
        <v>182</v>
      </c>
      <c r="B97" s="301">
        <v>654</v>
      </c>
      <c r="C97" s="320">
        <v>3</v>
      </c>
      <c r="D97" s="320">
        <v>14</v>
      </c>
      <c r="E97" s="312" t="s">
        <v>199</v>
      </c>
      <c r="F97" s="322">
        <v>100</v>
      </c>
      <c r="G97" s="304">
        <f>G98</f>
        <v>9.1</v>
      </c>
      <c r="H97" s="304">
        <f>H98</f>
        <v>9.1</v>
      </c>
      <c r="I97" s="304">
        <f>I98</f>
        <v>9.1</v>
      </c>
      <c r="J97" s="261"/>
      <c r="K97" s="261"/>
      <c r="L97" s="261"/>
      <c r="M97" s="261"/>
      <c r="N97" s="261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</row>
    <row r="98" spans="1:117" x14ac:dyDescent="0.2">
      <c r="A98" s="329" t="s">
        <v>192</v>
      </c>
      <c r="B98" s="301">
        <v>654</v>
      </c>
      <c r="C98" s="320">
        <v>3</v>
      </c>
      <c r="D98" s="320">
        <v>14</v>
      </c>
      <c r="E98" s="312" t="s">
        <v>199</v>
      </c>
      <c r="F98" s="322">
        <v>110</v>
      </c>
      <c r="G98" s="304">
        <v>9.1</v>
      </c>
      <c r="H98" s="304">
        <v>9.1</v>
      </c>
      <c r="I98" s="304">
        <v>9.1</v>
      </c>
      <c r="J98" s="261"/>
      <c r="K98" s="261"/>
      <c r="L98" s="261"/>
      <c r="M98" s="261"/>
      <c r="N98" s="261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48"/>
      <c r="DC98" s="248"/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</row>
    <row r="99" spans="1:117" ht="24" x14ac:dyDescent="0.2">
      <c r="A99" s="306" t="s">
        <v>119</v>
      </c>
      <c r="B99" s="301">
        <v>654</v>
      </c>
      <c r="C99" s="302">
        <v>3</v>
      </c>
      <c r="D99" s="302">
        <v>14</v>
      </c>
      <c r="E99" s="312" t="s">
        <v>199</v>
      </c>
      <c r="F99" s="301">
        <v>200</v>
      </c>
      <c r="G99" s="304">
        <f>G100</f>
        <v>5.9</v>
      </c>
      <c r="H99" s="304">
        <f>H100</f>
        <v>5.9</v>
      </c>
      <c r="I99" s="304">
        <f>I100</f>
        <v>5.9</v>
      </c>
      <c r="J99" s="261"/>
      <c r="K99" s="261"/>
      <c r="L99" s="261"/>
      <c r="M99" s="261"/>
      <c r="N99" s="261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8"/>
      <c r="CM99" s="248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48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</row>
    <row r="100" spans="1:117" ht="24" x14ac:dyDescent="0.2">
      <c r="A100" s="306" t="s">
        <v>59</v>
      </c>
      <c r="B100" s="301">
        <v>654</v>
      </c>
      <c r="C100" s="302">
        <v>3</v>
      </c>
      <c r="D100" s="302">
        <v>14</v>
      </c>
      <c r="E100" s="312" t="s">
        <v>199</v>
      </c>
      <c r="F100" s="301">
        <v>240</v>
      </c>
      <c r="G100" s="304">
        <v>5.9</v>
      </c>
      <c r="H100" s="304">
        <v>5.9</v>
      </c>
      <c r="I100" s="304">
        <v>5.9</v>
      </c>
      <c r="J100" s="261"/>
      <c r="K100" s="261"/>
      <c r="L100" s="261"/>
      <c r="M100" s="261"/>
      <c r="N100" s="261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248"/>
      <c r="CE100" s="248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48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</row>
    <row r="101" spans="1:117" x14ac:dyDescent="0.2">
      <c r="A101" s="307" t="s">
        <v>103</v>
      </c>
      <c r="B101" s="301">
        <v>654</v>
      </c>
      <c r="C101" s="302">
        <v>4</v>
      </c>
      <c r="D101" s="302">
        <v>0</v>
      </c>
      <c r="E101" s="303"/>
      <c r="F101" s="301"/>
      <c r="G101" s="304">
        <f>G108+G115+G103</f>
        <v>4727.3</v>
      </c>
      <c r="H101" s="304">
        <f>H108+H115+H103</f>
        <v>4965.0999999999995</v>
      </c>
      <c r="I101" s="304">
        <f>I115+I108+I103</f>
        <v>4959.3</v>
      </c>
      <c r="J101" s="261"/>
      <c r="K101" s="261"/>
      <c r="L101" s="261"/>
      <c r="M101" s="311"/>
      <c r="N101" s="261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</row>
    <row r="102" spans="1:117" ht="24" customHeight="1" x14ac:dyDescent="0.2">
      <c r="A102" s="344" t="s">
        <v>295</v>
      </c>
      <c r="B102" s="301">
        <v>654</v>
      </c>
      <c r="C102" s="302">
        <v>4</v>
      </c>
      <c r="D102" s="302">
        <v>5</v>
      </c>
      <c r="E102" s="340"/>
      <c r="F102" s="301"/>
      <c r="G102" s="304">
        <f t="shared" ref="G102:I105" si="21">G103</f>
        <v>0</v>
      </c>
      <c r="H102" s="304">
        <f t="shared" si="21"/>
        <v>1.9</v>
      </c>
      <c r="I102" s="304">
        <f t="shared" si="21"/>
        <v>2</v>
      </c>
      <c r="J102" s="261"/>
      <c r="K102" s="261"/>
      <c r="L102" s="261"/>
      <c r="M102" s="311"/>
      <c r="N102" s="261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</row>
    <row r="103" spans="1:117" ht="24" x14ac:dyDescent="0.2">
      <c r="A103" s="327" t="s">
        <v>235</v>
      </c>
      <c r="B103" s="301">
        <v>654</v>
      </c>
      <c r="C103" s="302">
        <v>4</v>
      </c>
      <c r="D103" s="302">
        <v>5</v>
      </c>
      <c r="E103" s="340" t="s">
        <v>142</v>
      </c>
      <c r="F103" s="301"/>
      <c r="G103" s="304">
        <f t="shared" si="21"/>
        <v>0</v>
      </c>
      <c r="H103" s="304">
        <f t="shared" si="21"/>
        <v>1.9</v>
      </c>
      <c r="I103" s="304">
        <f t="shared" si="21"/>
        <v>2</v>
      </c>
      <c r="J103" s="261"/>
      <c r="K103" s="261"/>
      <c r="L103" s="261"/>
      <c r="M103" s="311"/>
      <c r="N103" s="261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</row>
    <row r="104" spans="1:117" ht="60" x14ac:dyDescent="0.2">
      <c r="A104" s="341" t="s">
        <v>207</v>
      </c>
      <c r="B104" s="301">
        <v>654</v>
      </c>
      <c r="C104" s="302">
        <v>4</v>
      </c>
      <c r="D104" s="302">
        <v>5</v>
      </c>
      <c r="E104" s="340" t="s">
        <v>236</v>
      </c>
      <c r="F104" s="301"/>
      <c r="G104" s="304">
        <f t="shared" si="21"/>
        <v>0</v>
      </c>
      <c r="H104" s="304">
        <f t="shared" si="21"/>
        <v>1.9</v>
      </c>
      <c r="I104" s="304">
        <f t="shared" si="21"/>
        <v>2</v>
      </c>
      <c r="J104" s="261"/>
      <c r="K104" s="261"/>
      <c r="L104" s="261"/>
      <c r="M104" s="311"/>
      <c r="N104" s="261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</row>
    <row r="105" spans="1:117" ht="24" x14ac:dyDescent="0.2">
      <c r="A105" s="342" t="s">
        <v>277</v>
      </c>
      <c r="B105" s="301">
        <v>654</v>
      </c>
      <c r="C105" s="302">
        <v>4</v>
      </c>
      <c r="D105" s="302">
        <v>5</v>
      </c>
      <c r="E105" s="340" t="s">
        <v>281</v>
      </c>
      <c r="F105" s="301"/>
      <c r="G105" s="304">
        <f t="shared" si="21"/>
        <v>0</v>
      </c>
      <c r="H105" s="304">
        <f t="shared" si="21"/>
        <v>1.9</v>
      </c>
      <c r="I105" s="304">
        <f t="shared" si="21"/>
        <v>2</v>
      </c>
      <c r="J105" s="261"/>
      <c r="K105" s="261"/>
      <c r="L105" s="261"/>
      <c r="M105" s="311"/>
      <c r="N105" s="261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</row>
    <row r="106" spans="1:117" ht="24" x14ac:dyDescent="0.2">
      <c r="A106" s="342" t="s">
        <v>184</v>
      </c>
      <c r="B106" s="301">
        <v>654</v>
      </c>
      <c r="C106" s="302">
        <v>4</v>
      </c>
      <c r="D106" s="302">
        <v>5</v>
      </c>
      <c r="E106" s="340" t="s">
        <v>281</v>
      </c>
      <c r="F106" s="301">
        <v>200</v>
      </c>
      <c r="G106" s="304">
        <v>0</v>
      </c>
      <c r="H106" s="304">
        <v>1.9</v>
      </c>
      <c r="I106" s="304">
        <v>2</v>
      </c>
      <c r="J106" s="261"/>
      <c r="K106" s="261"/>
      <c r="L106" s="261"/>
      <c r="M106" s="311"/>
      <c r="N106" s="261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248"/>
      <c r="CE106" s="248"/>
      <c r="CF106" s="248"/>
      <c r="CG106" s="248"/>
      <c r="CH106" s="248"/>
      <c r="CI106" s="248"/>
      <c r="CJ106" s="248"/>
      <c r="CK106" s="248"/>
      <c r="CL106" s="248"/>
      <c r="CM106" s="248"/>
      <c r="CN106" s="248"/>
      <c r="CO106" s="248"/>
      <c r="CP106" s="248"/>
      <c r="CQ106" s="248"/>
      <c r="CR106" s="248"/>
      <c r="CS106" s="248"/>
      <c r="CT106" s="248"/>
      <c r="CU106" s="248"/>
      <c r="CV106" s="248"/>
      <c r="CW106" s="248"/>
      <c r="CX106" s="248"/>
      <c r="CY106" s="248"/>
      <c r="CZ106" s="248"/>
      <c r="DA106" s="248"/>
      <c r="DB106" s="248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248"/>
      <c r="DM106" s="248"/>
    </row>
    <row r="107" spans="1:117" ht="24" x14ac:dyDescent="0.2">
      <c r="A107" s="342" t="s">
        <v>59</v>
      </c>
      <c r="B107" s="301">
        <v>654</v>
      </c>
      <c r="C107" s="302">
        <v>4</v>
      </c>
      <c r="D107" s="302">
        <v>5</v>
      </c>
      <c r="E107" s="340" t="s">
        <v>281</v>
      </c>
      <c r="F107" s="301">
        <v>240</v>
      </c>
      <c r="G107" s="304">
        <v>0</v>
      </c>
      <c r="H107" s="304">
        <v>1.9</v>
      </c>
      <c r="I107" s="304">
        <v>2</v>
      </c>
      <c r="J107" s="261"/>
      <c r="K107" s="261"/>
      <c r="L107" s="261"/>
      <c r="M107" s="311"/>
      <c r="N107" s="261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248"/>
      <c r="DM107" s="248"/>
    </row>
    <row r="108" spans="1:117" s="255" customFormat="1" x14ac:dyDescent="0.2">
      <c r="A108" s="327" t="s">
        <v>55</v>
      </c>
      <c r="B108" s="301">
        <v>654</v>
      </c>
      <c r="C108" s="320">
        <v>4</v>
      </c>
      <c r="D108" s="320">
        <v>9</v>
      </c>
      <c r="E108" s="321"/>
      <c r="F108" s="322"/>
      <c r="G108" s="304">
        <f>G109</f>
        <v>4343.7</v>
      </c>
      <c r="H108" s="304">
        <f>H114</f>
        <v>4565.2</v>
      </c>
      <c r="I108" s="304">
        <f>I109</f>
        <v>4793.5</v>
      </c>
      <c r="J108" s="261"/>
      <c r="K108" s="261"/>
      <c r="L108" s="261"/>
      <c r="M108" s="261"/>
      <c r="N108" s="261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254"/>
      <c r="CZ108" s="254"/>
      <c r="DA108" s="254"/>
      <c r="DB108" s="254"/>
      <c r="DC108" s="254"/>
      <c r="DD108" s="254"/>
      <c r="DE108" s="254"/>
      <c r="DF108" s="254"/>
      <c r="DG108" s="254"/>
      <c r="DH108" s="254"/>
      <c r="DI108" s="254"/>
      <c r="DJ108" s="254"/>
      <c r="DK108" s="254"/>
      <c r="DL108" s="254"/>
      <c r="DM108" s="254"/>
    </row>
    <row r="109" spans="1:117" ht="24" x14ac:dyDescent="0.2">
      <c r="A109" s="327" t="s">
        <v>249</v>
      </c>
      <c r="B109" s="301">
        <v>654</v>
      </c>
      <c r="C109" s="302">
        <v>4</v>
      </c>
      <c r="D109" s="302">
        <v>9</v>
      </c>
      <c r="E109" s="312" t="s">
        <v>24</v>
      </c>
      <c r="F109" s="312"/>
      <c r="G109" s="304">
        <f>G112</f>
        <v>4343.7</v>
      </c>
      <c r="H109" s="304">
        <f>H112</f>
        <v>4565.2</v>
      </c>
      <c r="I109" s="304">
        <f>I112</f>
        <v>4793.5</v>
      </c>
      <c r="J109" s="261"/>
      <c r="K109" s="261"/>
      <c r="L109" s="261"/>
      <c r="M109" s="261"/>
      <c r="N109" s="261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  <c r="DB109" s="248"/>
      <c r="DC109" s="248"/>
      <c r="DD109" s="248"/>
      <c r="DE109" s="248"/>
      <c r="DF109" s="248"/>
      <c r="DG109" s="248"/>
      <c r="DH109" s="248"/>
      <c r="DI109" s="248"/>
      <c r="DJ109" s="248"/>
      <c r="DK109" s="248"/>
      <c r="DL109" s="248"/>
      <c r="DM109" s="248"/>
    </row>
    <row r="110" spans="1:117" x14ac:dyDescent="0.2">
      <c r="A110" s="327" t="s">
        <v>255</v>
      </c>
      <c r="B110" s="301">
        <v>654</v>
      </c>
      <c r="C110" s="302">
        <v>4</v>
      </c>
      <c r="D110" s="302">
        <v>9</v>
      </c>
      <c r="E110" s="312" t="s">
        <v>256</v>
      </c>
      <c r="F110" s="312"/>
      <c r="G110" s="304">
        <f>G111</f>
        <v>4343.7</v>
      </c>
      <c r="H110" s="304">
        <f t="shared" ref="H110:I110" si="22">H111</f>
        <v>4565.2</v>
      </c>
      <c r="I110" s="304">
        <f t="shared" si="22"/>
        <v>4793.5</v>
      </c>
      <c r="J110" s="261"/>
      <c r="K110" s="261"/>
      <c r="L110" s="261"/>
      <c r="M110" s="261"/>
      <c r="N110" s="261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  <c r="DB110" s="248"/>
      <c r="DC110" s="248"/>
      <c r="DD110" s="248"/>
      <c r="DE110" s="248"/>
      <c r="DF110" s="248"/>
      <c r="DG110" s="248"/>
      <c r="DH110" s="248"/>
      <c r="DI110" s="248"/>
      <c r="DJ110" s="248"/>
      <c r="DK110" s="248"/>
      <c r="DL110" s="248"/>
      <c r="DM110" s="248"/>
    </row>
    <row r="111" spans="1:117" ht="36" x14ac:dyDescent="0.2">
      <c r="A111" s="327" t="s">
        <v>212</v>
      </c>
      <c r="B111" s="301">
        <v>654</v>
      </c>
      <c r="C111" s="302">
        <v>4</v>
      </c>
      <c r="D111" s="302">
        <v>9</v>
      </c>
      <c r="E111" s="312" t="s">
        <v>271</v>
      </c>
      <c r="F111" s="312"/>
      <c r="G111" s="304">
        <f t="shared" ref="G111:I113" si="23">G112</f>
        <v>4343.7</v>
      </c>
      <c r="H111" s="304">
        <f t="shared" si="23"/>
        <v>4565.2</v>
      </c>
      <c r="I111" s="304">
        <f t="shared" si="23"/>
        <v>4793.5</v>
      </c>
      <c r="J111" s="261"/>
      <c r="K111" s="261"/>
      <c r="L111" s="261"/>
      <c r="M111" s="261"/>
      <c r="N111" s="261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</row>
    <row r="112" spans="1:117" ht="36" x14ac:dyDescent="0.2">
      <c r="A112" s="309" t="s">
        <v>258</v>
      </c>
      <c r="B112" s="301">
        <v>654</v>
      </c>
      <c r="C112" s="302">
        <v>4</v>
      </c>
      <c r="D112" s="302">
        <v>9</v>
      </c>
      <c r="E112" s="312" t="s">
        <v>272</v>
      </c>
      <c r="F112" s="301"/>
      <c r="G112" s="304">
        <f t="shared" si="23"/>
        <v>4343.7</v>
      </c>
      <c r="H112" s="304">
        <f t="shared" si="23"/>
        <v>4565.2</v>
      </c>
      <c r="I112" s="304">
        <f t="shared" si="23"/>
        <v>4793.5</v>
      </c>
      <c r="J112" s="261"/>
      <c r="K112" s="261"/>
      <c r="L112" s="261"/>
      <c r="M112" s="261"/>
      <c r="N112" s="261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</row>
    <row r="113" spans="1:117" ht="24" x14ac:dyDescent="0.2">
      <c r="A113" s="306" t="s">
        <v>119</v>
      </c>
      <c r="B113" s="301">
        <v>654</v>
      </c>
      <c r="C113" s="302">
        <v>4</v>
      </c>
      <c r="D113" s="302">
        <v>9</v>
      </c>
      <c r="E113" s="312" t="s">
        <v>272</v>
      </c>
      <c r="F113" s="301">
        <v>200</v>
      </c>
      <c r="G113" s="304">
        <f t="shared" si="23"/>
        <v>4343.7</v>
      </c>
      <c r="H113" s="304">
        <f t="shared" si="23"/>
        <v>4565.2</v>
      </c>
      <c r="I113" s="304">
        <f t="shared" si="23"/>
        <v>4793.5</v>
      </c>
      <c r="J113" s="261"/>
      <c r="K113" s="261"/>
      <c r="L113" s="261"/>
      <c r="M113" s="261"/>
      <c r="N113" s="261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</row>
    <row r="114" spans="1:117" ht="24" x14ac:dyDescent="0.2">
      <c r="A114" s="306" t="s">
        <v>59</v>
      </c>
      <c r="B114" s="301">
        <v>654</v>
      </c>
      <c r="C114" s="302">
        <v>4</v>
      </c>
      <c r="D114" s="302">
        <v>9</v>
      </c>
      <c r="E114" s="312" t="s">
        <v>272</v>
      </c>
      <c r="F114" s="301">
        <v>240</v>
      </c>
      <c r="G114" s="304">
        <v>4343.7</v>
      </c>
      <c r="H114" s="304">
        <v>4565.2</v>
      </c>
      <c r="I114" s="304">
        <v>4793.5</v>
      </c>
      <c r="J114" s="261"/>
      <c r="K114" s="261"/>
      <c r="L114" s="261"/>
      <c r="M114" s="261"/>
      <c r="N114" s="261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</row>
    <row r="115" spans="1:117" s="266" customFormat="1" ht="12" x14ac:dyDescent="0.2">
      <c r="A115" s="330" t="s">
        <v>109</v>
      </c>
      <c r="B115" s="301">
        <v>654</v>
      </c>
      <c r="C115" s="320">
        <v>4</v>
      </c>
      <c r="D115" s="320">
        <v>10</v>
      </c>
      <c r="E115" s="321"/>
      <c r="F115" s="322"/>
      <c r="G115" s="304">
        <f>G116</f>
        <v>383.6</v>
      </c>
      <c r="H115" s="304">
        <f>H116</f>
        <v>398</v>
      </c>
      <c r="I115" s="304">
        <f>I116</f>
        <v>163.80000000000001</v>
      </c>
      <c r="J115" s="288"/>
      <c r="K115" s="288"/>
      <c r="L115" s="288"/>
      <c r="M115" s="288"/>
      <c r="N115" s="288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</row>
    <row r="116" spans="1:117" ht="24" x14ac:dyDescent="0.2">
      <c r="A116" s="313" t="s">
        <v>274</v>
      </c>
      <c r="B116" s="301">
        <v>654</v>
      </c>
      <c r="C116" s="320">
        <v>4</v>
      </c>
      <c r="D116" s="320">
        <v>10</v>
      </c>
      <c r="E116" s="308" t="s">
        <v>24</v>
      </c>
      <c r="F116" s="322"/>
      <c r="G116" s="304">
        <f>G119</f>
        <v>383.6</v>
      </c>
      <c r="H116" s="304">
        <f>H119</f>
        <v>398</v>
      </c>
      <c r="I116" s="304">
        <f>I119</f>
        <v>163.80000000000001</v>
      </c>
      <c r="J116" s="267"/>
      <c r="K116" s="261"/>
      <c r="L116" s="261"/>
      <c r="M116" s="261"/>
      <c r="N116" s="261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</row>
    <row r="117" spans="1:117" x14ac:dyDescent="0.2">
      <c r="A117" s="313" t="s">
        <v>257</v>
      </c>
      <c r="B117" s="301">
        <v>654</v>
      </c>
      <c r="C117" s="320">
        <v>4</v>
      </c>
      <c r="D117" s="320">
        <v>10</v>
      </c>
      <c r="E117" s="308" t="s">
        <v>268</v>
      </c>
      <c r="F117" s="322"/>
      <c r="G117" s="304">
        <f>G118</f>
        <v>383.6</v>
      </c>
      <c r="H117" s="304">
        <f t="shared" ref="H117:I117" si="24">H118</f>
        <v>398</v>
      </c>
      <c r="I117" s="304">
        <f t="shared" si="24"/>
        <v>163.80000000000001</v>
      </c>
      <c r="J117" s="267"/>
      <c r="K117" s="261"/>
      <c r="L117" s="261"/>
      <c r="M117" s="261"/>
      <c r="N117" s="261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</row>
    <row r="118" spans="1:117" ht="36" x14ac:dyDescent="0.2">
      <c r="A118" s="313" t="s">
        <v>250</v>
      </c>
      <c r="B118" s="301">
        <v>654</v>
      </c>
      <c r="C118" s="320">
        <v>4</v>
      </c>
      <c r="D118" s="320">
        <v>10</v>
      </c>
      <c r="E118" s="308" t="s">
        <v>269</v>
      </c>
      <c r="F118" s="322"/>
      <c r="G118" s="304">
        <f>G119</f>
        <v>383.6</v>
      </c>
      <c r="H118" s="304">
        <f>H119</f>
        <v>398</v>
      </c>
      <c r="I118" s="304">
        <f>I119</f>
        <v>163.80000000000001</v>
      </c>
      <c r="J118" s="267"/>
      <c r="K118" s="261"/>
      <c r="L118" s="261"/>
      <c r="M118" s="261"/>
      <c r="N118" s="261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  <c r="DB118" s="248"/>
      <c r="DC118" s="248"/>
      <c r="DD118" s="248"/>
      <c r="DE118" s="248"/>
      <c r="DF118" s="248"/>
      <c r="DG118" s="248"/>
      <c r="DH118" s="248"/>
      <c r="DI118" s="248"/>
      <c r="DJ118" s="248"/>
      <c r="DK118" s="248"/>
      <c r="DL118" s="248"/>
      <c r="DM118" s="248"/>
    </row>
    <row r="119" spans="1:117" x14ac:dyDescent="0.2">
      <c r="A119" s="327" t="s">
        <v>291</v>
      </c>
      <c r="B119" s="301">
        <v>654</v>
      </c>
      <c r="C119" s="320">
        <v>4</v>
      </c>
      <c r="D119" s="320">
        <v>10</v>
      </c>
      <c r="E119" s="312" t="s">
        <v>270</v>
      </c>
      <c r="F119" s="322"/>
      <c r="G119" s="304">
        <f>G120</f>
        <v>383.6</v>
      </c>
      <c r="H119" s="304">
        <f t="shared" ref="H119" si="25">H120</f>
        <v>398</v>
      </c>
      <c r="I119" s="304">
        <v>163.80000000000001</v>
      </c>
      <c r="J119" s="261"/>
      <c r="K119" s="261"/>
      <c r="L119" s="261"/>
      <c r="M119" s="261"/>
      <c r="N119" s="261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248"/>
      <c r="BQ119" s="248"/>
      <c r="BR119" s="248"/>
      <c r="BS119" s="248"/>
      <c r="BT119" s="248"/>
      <c r="BU119" s="248"/>
      <c r="BV119" s="248"/>
      <c r="BW119" s="248"/>
      <c r="BX119" s="248"/>
      <c r="BY119" s="248"/>
      <c r="BZ119" s="248"/>
      <c r="CA119" s="248"/>
      <c r="CB119" s="248"/>
      <c r="CC119" s="248"/>
      <c r="CD119" s="248"/>
      <c r="CE119" s="248"/>
      <c r="CF119" s="248"/>
      <c r="CG119" s="248"/>
      <c r="CH119" s="248"/>
      <c r="CI119" s="248"/>
      <c r="CJ119" s="248"/>
      <c r="CK119" s="248"/>
      <c r="CL119" s="248"/>
      <c r="CM119" s="248"/>
      <c r="CN119" s="248"/>
      <c r="CO119" s="248"/>
      <c r="CP119" s="248"/>
      <c r="CQ119" s="248"/>
      <c r="CR119" s="248"/>
      <c r="CS119" s="248"/>
      <c r="CT119" s="248"/>
      <c r="CU119" s="248"/>
      <c r="CV119" s="248"/>
      <c r="CW119" s="248"/>
      <c r="CX119" s="248"/>
      <c r="CY119" s="248"/>
      <c r="CZ119" s="248"/>
      <c r="DA119" s="248"/>
      <c r="DB119" s="248"/>
      <c r="DC119" s="248"/>
      <c r="DD119" s="248"/>
      <c r="DE119" s="248"/>
      <c r="DF119" s="248"/>
      <c r="DG119" s="248"/>
      <c r="DH119" s="248"/>
      <c r="DI119" s="248"/>
      <c r="DJ119" s="248"/>
      <c r="DK119" s="248"/>
      <c r="DL119" s="248"/>
      <c r="DM119" s="248"/>
    </row>
    <row r="120" spans="1:117" x14ac:dyDescent="0.2">
      <c r="A120" s="306" t="s">
        <v>185</v>
      </c>
      <c r="B120" s="301">
        <v>654</v>
      </c>
      <c r="C120" s="320">
        <v>4</v>
      </c>
      <c r="D120" s="320">
        <v>10</v>
      </c>
      <c r="E120" s="312" t="s">
        <v>270</v>
      </c>
      <c r="F120" s="322">
        <v>800</v>
      </c>
      <c r="G120" s="304">
        <f>G121</f>
        <v>383.6</v>
      </c>
      <c r="H120" s="304">
        <f>H121</f>
        <v>398</v>
      </c>
      <c r="I120" s="304">
        <f>I121</f>
        <v>398</v>
      </c>
      <c r="J120" s="261"/>
      <c r="K120" s="261"/>
      <c r="L120" s="261"/>
      <c r="M120" s="261"/>
      <c r="N120" s="261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48"/>
      <c r="DJ120" s="248"/>
      <c r="DK120" s="248"/>
      <c r="DL120" s="248"/>
      <c r="DM120" s="248"/>
    </row>
    <row r="121" spans="1:117" ht="36" x14ac:dyDescent="0.2">
      <c r="A121" s="306" t="s">
        <v>200</v>
      </c>
      <c r="B121" s="301">
        <v>654</v>
      </c>
      <c r="C121" s="320">
        <v>4</v>
      </c>
      <c r="D121" s="320">
        <v>10</v>
      </c>
      <c r="E121" s="312" t="s">
        <v>270</v>
      </c>
      <c r="F121" s="322">
        <v>810</v>
      </c>
      <c r="G121" s="304">
        <v>383.6</v>
      </c>
      <c r="H121" s="304">
        <v>398</v>
      </c>
      <c r="I121" s="304">
        <v>398</v>
      </c>
      <c r="J121" s="261"/>
      <c r="K121" s="261"/>
      <c r="L121" s="261"/>
      <c r="M121" s="261"/>
      <c r="N121" s="261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 s="248"/>
      <c r="BP121" s="248"/>
      <c r="BQ121" s="248"/>
      <c r="BR121" s="248"/>
      <c r="BS121" s="248"/>
      <c r="BT121" s="248"/>
      <c r="BU121" s="248"/>
      <c r="BV121" s="248"/>
      <c r="BW121" s="248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8"/>
      <c r="CV121" s="248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</row>
    <row r="122" spans="1:117" x14ac:dyDescent="0.2">
      <c r="A122" s="307" t="s">
        <v>203</v>
      </c>
      <c r="B122" s="301">
        <v>654</v>
      </c>
      <c r="C122" s="302">
        <v>5</v>
      </c>
      <c r="D122" s="302">
        <v>0</v>
      </c>
      <c r="E122" s="303"/>
      <c r="F122" s="301"/>
      <c r="G122" s="304">
        <f>G123+G134+G140</f>
        <v>46295.6</v>
      </c>
      <c r="H122" s="304">
        <f>H123+H140+H134</f>
        <v>20874.099999999999</v>
      </c>
      <c r="I122" s="304">
        <f>I123+I140+I134</f>
        <v>20987.9</v>
      </c>
      <c r="J122" s="261"/>
      <c r="K122" s="261"/>
      <c r="L122" s="261"/>
      <c r="M122" s="305"/>
      <c r="N122" s="261"/>
      <c r="O122" s="25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</row>
    <row r="123" spans="1:117" s="255" customFormat="1" x14ac:dyDescent="0.2">
      <c r="A123" s="332" t="s">
        <v>41</v>
      </c>
      <c r="B123" s="301">
        <v>654</v>
      </c>
      <c r="C123" s="320">
        <v>5</v>
      </c>
      <c r="D123" s="320">
        <v>1</v>
      </c>
      <c r="E123" s="321"/>
      <c r="F123" s="322"/>
      <c r="G123" s="304">
        <f>G124+G129</f>
        <v>7027.1</v>
      </c>
      <c r="H123" s="304">
        <f>H128</f>
        <v>3103.8</v>
      </c>
      <c r="I123" s="304">
        <f>I128</f>
        <v>3227.9</v>
      </c>
      <c r="J123" s="261"/>
      <c r="K123" s="261"/>
      <c r="L123" s="261"/>
      <c r="M123" s="261"/>
      <c r="N123" s="261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4"/>
      <c r="CP123" s="254"/>
      <c r="CQ123" s="254"/>
      <c r="CR123" s="254"/>
      <c r="CS123" s="254"/>
      <c r="CT123" s="254"/>
      <c r="CU123" s="254"/>
      <c r="CV123" s="254"/>
      <c r="CW123" s="254"/>
      <c r="CX123" s="254"/>
      <c r="CY123" s="254"/>
      <c r="CZ123" s="254"/>
      <c r="DA123" s="254"/>
      <c r="DB123" s="254"/>
      <c r="DC123" s="254"/>
      <c r="DD123" s="254"/>
      <c r="DE123" s="254"/>
      <c r="DF123" s="254"/>
      <c r="DG123" s="254"/>
      <c r="DH123" s="254"/>
      <c r="DI123" s="254"/>
      <c r="DJ123" s="254"/>
      <c r="DK123" s="254"/>
      <c r="DL123" s="254"/>
      <c r="DM123" s="254"/>
    </row>
    <row r="124" spans="1:117" s="255" customFormat="1" ht="24" x14ac:dyDescent="0.2">
      <c r="A124" s="327" t="s">
        <v>235</v>
      </c>
      <c r="B124" s="301">
        <v>654</v>
      </c>
      <c r="C124" s="320">
        <v>5</v>
      </c>
      <c r="D124" s="320">
        <v>1</v>
      </c>
      <c r="E124" s="308" t="s">
        <v>142</v>
      </c>
      <c r="F124" s="322"/>
      <c r="G124" s="304">
        <f>G126</f>
        <v>2984.3</v>
      </c>
      <c r="H124" s="304">
        <f>H126</f>
        <v>3006.9</v>
      </c>
      <c r="I124" s="304">
        <f>I125</f>
        <v>3127.2</v>
      </c>
      <c r="J124" s="261"/>
      <c r="K124" s="261"/>
      <c r="L124" s="261"/>
      <c r="M124" s="261"/>
      <c r="N124" s="261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54"/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4"/>
      <c r="CP124" s="254"/>
      <c r="CQ124" s="254"/>
      <c r="CR124" s="254"/>
      <c r="CS124" s="254"/>
      <c r="CT124" s="254"/>
      <c r="CU124" s="254"/>
      <c r="CV124" s="254"/>
      <c r="CW124" s="254"/>
      <c r="CX124" s="254"/>
      <c r="CY124" s="254"/>
      <c r="CZ124" s="254"/>
      <c r="DA124" s="254"/>
      <c r="DB124" s="254"/>
      <c r="DC124" s="254"/>
      <c r="DD124" s="254"/>
      <c r="DE124" s="254"/>
      <c r="DF124" s="254"/>
      <c r="DG124" s="254"/>
      <c r="DH124" s="254"/>
      <c r="DI124" s="254"/>
      <c r="DJ124" s="254"/>
      <c r="DK124" s="254"/>
      <c r="DL124" s="254"/>
      <c r="DM124" s="254"/>
    </row>
    <row r="125" spans="1:117" s="255" customFormat="1" ht="24" x14ac:dyDescent="0.2">
      <c r="A125" s="327" t="s">
        <v>204</v>
      </c>
      <c r="B125" s="301">
        <v>654</v>
      </c>
      <c r="C125" s="320">
        <v>5</v>
      </c>
      <c r="D125" s="320">
        <v>1</v>
      </c>
      <c r="E125" s="308" t="s">
        <v>193</v>
      </c>
      <c r="F125" s="322"/>
      <c r="G125" s="304">
        <f>G126</f>
        <v>2984.3</v>
      </c>
      <c r="H125" s="304">
        <f>H126</f>
        <v>3006.9</v>
      </c>
      <c r="I125" s="304">
        <f>I126</f>
        <v>3127.2</v>
      </c>
      <c r="J125" s="261"/>
      <c r="K125" s="261"/>
      <c r="L125" s="261"/>
      <c r="M125" s="261"/>
      <c r="N125" s="261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54"/>
      <c r="BV125" s="254"/>
      <c r="BW125" s="254"/>
      <c r="BX125" s="254"/>
      <c r="BY125" s="254"/>
      <c r="BZ125" s="254"/>
      <c r="CA125" s="254"/>
      <c r="CB125" s="254"/>
      <c r="CC125" s="254"/>
      <c r="CD125" s="254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4"/>
      <c r="CP125" s="254"/>
      <c r="CQ125" s="254"/>
      <c r="CR125" s="254"/>
      <c r="CS125" s="254"/>
      <c r="CT125" s="254"/>
      <c r="CU125" s="254"/>
      <c r="CV125" s="254"/>
      <c r="CW125" s="254"/>
      <c r="CX125" s="254"/>
      <c r="CY125" s="254"/>
      <c r="CZ125" s="254"/>
      <c r="DA125" s="254"/>
      <c r="DB125" s="254"/>
      <c r="DC125" s="254"/>
      <c r="DD125" s="254"/>
      <c r="DE125" s="254"/>
      <c r="DF125" s="254"/>
      <c r="DG125" s="254"/>
      <c r="DH125" s="254"/>
      <c r="DI125" s="254"/>
      <c r="DJ125" s="254"/>
      <c r="DK125" s="254"/>
      <c r="DL125" s="254"/>
      <c r="DM125" s="254"/>
    </row>
    <row r="126" spans="1:117" s="255" customFormat="1" ht="36" x14ac:dyDescent="0.2">
      <c r="A126" s="327" t="s">
        <v>205</v>
      </c>
      <c r="B126" s="301">
        <v>654</v>
      </c>
      <c r="C126" s="320">
        <v>5</v>
      </c>
      <c r="D126" s="320">
        <v>1</v>
      </c>
      <c r="E126" s="308" t="s">
        <v>194</v>
      </c>
      <c r="F126" s="322"/>
      <c r="G126" s="304">
        <f>G127</f>
        <v>2984.3</v>
      </c>
      <c r="H126" s="304">
        <v>3006.9</v>
      </c>
      <c r="I126" s="304">
        <v>3127.2</v>
      </c>
      <c r="J126" s="261"/>
      <c r="K126" s="261"/>
      <c r="L126" s="261"/>
      <c r="M126" s="261"/>
      <c r="N126" s="261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4"/>
      <c r="BR126" s="254"/>
      <c r="BS126" s="254"/>
      <c r="BT126" s="254"/>
      <c r="BU126" s="254"/>
      <c r="BV126" s="254"/>
      <c r="BW126" s="254"/>
      <c r="BX126" s="254"/>
      <c r="BY126" s="254"/>
      <c r="BZ126" s="254"/>
      <c r="CA126" s="254"/>
      <c r="CB126" s="254"/>
      <c r="CC126" s="254"/>
      <c r="CD126" s="254"/>
      <c r="CE126" s="254"/>
      <c r="CF126" s="254"/>
      <c r="CG126" s="254"/>
      <c r="CH126" s="254"/>
      <c r="CI126" s="254"/>
      <c r="CJ126" s="254"/>
      <c r="CK126" s="254"/>
      <c r="CL126" s="254"/>
      <c r="CM126" s="254"/>
      <c r="CN126" s="254"/>
      <c r="CO126" s="254"/>
      <c r="CP126" s="254"/>
      <c r="CQ126" s="254"/>
      <c r="CR126" s="254"/>
      <c r="CS126" s="254"/>
      <c r="CT126" s="254"/>
      <c r="CU126" s="254"/>
      <c r="CV126" s="254"/>
      <c r="CW126" s="254"/>
      <c r="CX126" s="254"/>
      <c r="CY126" s="254"/>
      <c r="CZ126" s="254"/>
      <c r="DA126" s="254"/>
      <c r="DB126" s="254"/>
      <c r="DC126" s="254"/>
      <c r="DD126" s="254"/>
      <c r="DE126" s="254"/>
      <c r="DF126" s="254"/>
      <c r="DG126" s="254"/>
      <c r="DH126" s="254"/>
      <c r="DI126" s="254"/>
      <c r="DJ126" s="254"/>
      <c r="DK126" s="254"/>
      <c r="DL126" s="254"/>
      <c r="DM126" s="254"/>
    </row>
    <row r="127" spans="1:117" s="255" customFormat="1" x14ac:dyDescent="0.2">
      <c r="A127" s="306" t="s">
        <v>185</v>
      </c>
      <c r="B127" s="301">
        <v>654</v>
      </c>
      <c r="C127" s="320">
        <v>5</v>
      </c>
      <c r="D127" s="320">
        <v>1</v>
      </c>
      <c r="E127" s="308" t="s">
        <v>194</v>
      </c>
      <c r="F127" s="322">
        <v>800</v>
      </c>
      <c r="G127" s="304">
        <f>G128</f>
        <v>2984.3</v>
      </c>
      <c r="H127" s="304">
        <f>H128</f>
        <v>3103.8</v>
      </c>
      <c r="I127" s="304">
        <f>I128</f>
        <v>3227.9</v>
      </c>
      <c r="J127" s="261"/>
      <c r="K127" s="261"/>
      <c r="L127" s="261"/>
      <c r="M127" s="261"/>
      <c r="N127" s="261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4"/>
      <c r="CY127" s="254"/>
      <c r="CZ127" s="254"/>
      <c r="DA127" s="254"/>
      <c r="DB127" s="254"/>
      <c r="DC127" s="254"/>
      <c r="DD127" s="254"/>
      <c r="DE127" s="254"/>
      <c r="DF127" s="254"/>
      <c r="DG127" s="254"/>
      <c r="DH127" s="254"/>
      <c r="DI127" s="254"/>
      <c r="DJ127" s="254"/>
      <c r="DK127" s="254"/>
      <c r="DL127" s="254"/>
      <c r="DM127" s="254"/>
    </row>
    <row r="128" spans="1:117" s="255" customFormat="1" ht="36" x14ac:dyDescent="0.2">
      <c r="A128" s="333" t="s">
        <v>89</v>
      </c>
      <c r="B128" s="301">
        <v>654</v>
      </c>
      <c r="C128" s="320">
        <v>5</v>
      </c>
      <c r="D128" s="320">
        <v>1</v>
      </c>
      <c r="E128" s="308" t="s">
        <v>194</v>
      </c>
      <c r="F128" s="322">
        <v>810</v>
      </c>
      <c r="G128" s="304">
        <v>2984.3</v>
      </c>
      <c r="H128" s="304">
        <v>3103.8</v>
      </c>
      <c r="I128" s="304">
        <v>3227.9</v>
      </c>
      <c r="J128" s="261"/>
      <c r="K128" s="261"/>
      <c r="L128" s="261"/>
      <c r="M128" s="261"/>
      <c r="N128" s="261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4"/>
      <c r="CT128" s="254"/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4"/>
      <c r="DG128" s="254"/>
      <c r="DH128" s="254"/>
      <c r="DI128" s="254"/>
      <c r="DJ128" s="254"/>
      <c r="DK128" s="254"/>
      <c r="DL128" s="254"/>
      <c r="DM128" s="254"/>
    </row>
    <row r="129" spans="1:117" s="255" customFormat="1" ht="24" x14ac:dyDescent="0.2">
      <c r="A129" s="327" t="s">
        <v>222</v>
      </c>
      <c r="B129" s="301">
        <v>654</v>
      </c>
      <c r="C129" s="320">
        <v>5</v>
      </c>
      <c r="D129" s="320">
        <v>1</v>
      </c>
      <c r="E129" s="321" t="s">
        <v>2</v>
      </c>
      <c r="F129" s="322"/>
      <c r="G129" s="304">
        <f>G130</f>
        <v>4042.8</v>
      </c>
      <c r="H129" s="304">
        <v>0</v>
      </c>
      <c r="I129" s="304">
        <v>0</v>
      </c>
      <c r="J129" s="261"/>
      <c r="K129" s="261"/>
      <c r="L129" s="261"/>
      <c r="M129" s="261"/>
      <c r="N129" s="261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4"/>
      <c r="CT129" s="254"/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4"/>
      <c r="DG129" s="254"/>
      <c r="DH129" s="254"/>
      <c r="DI129" s="254"/>
      <c r="DJ129" s="254"/>
      <c r="DK129" s="254"/>
      <c r="DL129" s="254"/>
      <c r="DM129" s="254"/>
    </row>
    <row r="130" spans="1:117" s="255" customFormat="1" ht="24" x14ac:dyDescent="0.2">
      <c r="A130" s="333" t="str">
        <f>'[2]5.1'!A139</f>
        <v>Основное мероприятие «Финансовое обеспечение расходных обязательств по делегированным полномочиям»</v>
      </c>
      <c r="B130" s="301">
        <v>654</v>
      </c>
      <c r="C130" s="320">
        <v>5</v>
      </c>
      <c r="D130" s="320">
        <v>1</v>
      </c>
      <c r="E130" s="321" t="s">
        <v>202</v>
      </c>
      <c r="F130" s="322"/>
      <c r="G130" s="304">
        <f>G131</f>
        <v>4042.8</v>
      </c>
      <c r="H130" s="304">
        <v>0</v>
      </c>
      <c r="I130" s="304">
        <v>0</v>
      </c>
      <c r="J130" s="261"/>
      <c r="K130" s="261"/>
      <c r="L130" s="261"/>
      <c r="M130" s="261"/>
      <c r="N130" s="261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</row>
    <row r="131" spans="1:117" s="255" customFormat="1" ht="72" x14ac:dyDescent="0.2">
      <c r="A131" s="333" t="str">
        <f>'[2]5.1'!A140</f>
        <v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v>
      </c>
      <c r="B131" s="301">
        <v>654</v>
      </c>
      <c r="C131" s="320">
        <v>5</v>
      </c>
      <c r="D131" s="320">
        <v>1</v>
      </c>
      <c r="E131" s="321" t="s">
        <v>301</v>
      </c>
      <c r="F131" s="322">
        <v>0</v>
      </c>
      <c r="G131" s="304">
        <f>G132</f>
        <v>4042.8</v>
      </c>
      <c r="H131" s="304">
        <v>0</v>
      </c>
      <c r="I131" s="304">
        <v>0</v>
      </c>
      <c r="J131" s="261"/>
      <c r="K131" s="261"/>
      <c r="L131" s="261"/>
      <c r="M131" s="261"/>
      <c r="N131" s="261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54"/>
      <c r="BW131" s="254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4"/>
      <c r="CU131" s="254"/>
      <c r="CV131" s="254"/>
      <c r="CW131" s="254"/>
      <c r="CX131" s="254"/>
      <c r="CY131" s="254"/>
      <c r="CZ131" s="254"/>
      <c r="DA131" s="254"/>
      <c r="DB131" s="254"/>
      <c r="DC131" s="254"/>
      <c r="DD131" s="254"/>
      <c r="DE131" s="254"/>
      <c r="DF131" s="254"/>
      <c r="DG131" s="254"/>
      <c r="DH131" s="254"/>
      <c r="DI131" s="254"/>
      <c r="DJ131" s="254"/>
      <c r="DK131" s="254"/>
      <c r="DL131" s="254"/>
      <c r="DM131" s="254"/>
    </row>
    <row r="132" spans="1:117" s="255" customFormat="1" x14ac:dyDescent="0.2">
      <c r="A132" s="333" t="str">
        <f>'[2]5.1'!A141</f>
        <v>Межбюджетные трансферты</v>
      </c>
      <c r="B132" s="301">
        <v>654</v>
      </c>
      <c r="C132" s="320">
        <v>5</v>
      </c>
      <c r="D132" s="320">
        <v>1</v>
      </c>
      <c r="E132" s="321" t="s">
        <v>301</v>
      </c>
      <c r="F132" s="322">
        <v>500</v>
      </c>
      <c r="G132" s="304">
        <f>G133</f>
        <v>4042.8</v>
      </c>
      <c r="H132" s="304">
        <v>0</v>
      </c>
      <c r="I132" s="304">
        <v>0</v>
      </c>
      <c r="J132" s="261"/>
      <c r="K132" s="261"/>
      <c r="L132" s="261"/>
      <c r="M132" s="261"/>
      <c r="N132" s="261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54"/>
      <c r="BV132" s="254"/>
      <c r="BW132" s="254"/>
      <c r="BX132" s="254"/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/>
      <c r="CL132" s="254"/>
      <c r="CM132" s="254"/>
      <c r="CN132" s="254"/>
      <c r="CO132" s="254"/>
      <c r="CP132" s="254"/>
      <c r="CQ132" s="254"/>
      <c r="CR132" s="254"/>
      <c r="CS132" s="254"/>
      <c r="CT132" s="254"/>
      <c r="CU132" s="254"/>
      <c r="CV132" s="254"/>
      <c r="CW132" s="254"/>
      <c r="CX132" s="254"/>
      <c r="CY132" s="254"/>
      <c r="CZ132" s="254"/>
      <c r="DA132" s="254"/>
      <c r="DB132" s="254"/>
      <c r="DC132" s="254"/>
      <c r="DD132" s="254"/>
      <c r="DE132" s="254"/>
      <c r="DF132" s="254"/>
      <c r="DG132" s="254"/>
      <c r="DH132" s="254"/>
      <c r="DI132" s="254"/>
      <c r="DJ132" s="254"/>
      <c r="DK132" s="254"/>
      <c r="DL132" s="254"/>
      <c r="DM132" s="254"/>
    </row>
    <row r="133" spans="1:117" s="255" customFormat="1" x14ac:dyDescent="0.2">
      <c r="A133" s="333" t="str">
        <f>'[2]5.1'!A142</f>
        <v>Иные межбюджетные трансферты</v>
      </c>
      <c r="B133" s="301">
        <v>654</v>
      </c>
      <c r="C133" s="320">
        <v>5</v>
      </c>
      <c r="D133" s="320">
        <v>1</v>
      </c>
      <c r="E133" s="321" t="s">
        <v>301</v>
      </c>
      <c r="F133" s="322">
        <v>540</v>
      </c>
      <c r="G133" s="304">
        <v>4042.8</v>
      </c>
      <c r="H133" s="304">
        <v>0</v>
      </c>
      <c r="I133" s="304">
        <v>0</v>
      </c>
      <c r="J133" s="261"/>
      <c r="K133" s="261"/>
      <c r="L133" s="261"/>
      <c r="M133" s="261"/>
      <c r="N133" s="261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  <c r="BQ133" s="254"/>
      <c r="BR133" s="254"/>
      <c r="BS133" s="254"/>
      <c r="BT133" s="254"/>
      <c r="BU133" s="254"/>
      <c r="BV133" s="254"/>
      <c r="BW133" s="254"/>
      <c r="BX133" s="254"/>
      <c r="BY133" s="254"/>
      <c r="BZ133" s="254"/>
      <c r="CA133" s="254"/>
      <c r="CB133" s="254"/>
      <c r="CC133" s="254"/>
      <c r="CD133" s="254"/>
      <c r="CE133" s="254"/>
      <c r="CF133" s="254"/>
      <c r="CG133" s="254"/>
      <c r="CH133" s="254"/>
      <c r="CI133" s="254"/>
      <c r="CJ133" s="254"/>
      <c r="CK133" s="254"/>
      <c r="CL133" s="254"/>
      <c r="CM133" s="254"/>
      <c r="CN133" s="254"/>
      <c r="CO133" s="254"/>
      <c r="CP133" s="254"/>
      <c r="CQ133" s="254"/>
      <c r="CR133" s="254"/>
      <c r="CS133" s="254"/>
      <c r="CT133" s="254"/>
      <c r="CU133" s="254"/>
      <c r="CV133" s="254"/>
      <c r="CW133" s="254"/>
      <c r="CX133" s="254"/>
      <c r="CY133" s="254"/>
      <c r="CZ133" s="254"/>
      <c r="DA133" s="254"/>
      <c r="DB133" s="254"/>
      <c r="DC133" s="254"/>
      <c r="DD133" s="254"/>
      <c r="DE133" s="254"/>
      <c r="DF133" s="254"/>
      <c r="DG133" s="254"/>
      <c r="DH133" s="254"/>
      <c r="DI133" s="254"/>
      <c r="DJ133" s="254"/>
      <c r="DK133" s="254"/>
      <c r="DL133" s="254"/>
      <c r="DM133" s="254"/>
    </row>
    <row r="134" spans="1:117" s="255" customFormat="1" x14ac:dyDescent="0.2">
      <c r="A134" s="327" t="s">
        <v>46</v>
      </c>
      <c r="B134" s="301">
        <v>654</v>
      </c>
      <c r="C134" s="320">
        <v>5</v>
      </c>
      <c r="D134" s="320">
        <v>2</v>
      </c>
      <c r="E134" s="321"/>
      <c r="F134" s="322"/>
      <c r="G134" s="304">
        <f>G135</f>
        <v>33786.1</v>
      </c>
      <c r="H134" s="304">
        <f>H135</f>
        <v>17454</v>
      </c>
      <c r="I134" s="304">
        <f>I135</f>
        <v>17454</v>
      </c>
      <c r="J134" s="261"/>
      <c r="K134" s="261"/>
      <c r="L134" s="261"/>
      <c r="M134" s="261"/>
      <c r="N134" s="261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254"/>
      <c r="DB134" s="254"/>
      <c r="DC134" s="254"/>
      <c r="DD134" s="254"/>
      <c r="DE134" s="254"/>
      <c r="DF134" s="254"/>
      <c r="DG134" s="254"/>
      <c r="DH134" s="254"/>
      <c r="DI134" s="254"/>
      <c r="DJ134" s="254"/>
      <c r="DK134" s="254"/>
      <c r="DL134" s="254"/>
      <c r="DM134" s="254"/>
    </row>
    <row r="135" spans="1:117" ht="24" x14ac:dyDescent="0.2">
      <c r="A135" s="327" t="s">
        <v>222</v>
      </c>
      <c r="B135" s="301">
        <v>654</v>
      </c>
      <c r="C135" s="320">
        <v>5</v>
      </c>
      <c r="D135" s="320">
        <v>2</v>
      </c>
      <c r="E135" s="321" t="s">
        <v>2</v>
      </c>
      <c r="F135" s="322"/>
      <c r="G135" s="304">
        <f t="shared" ref="G135:I137" si="26">G136</f>
        <v>33786.1</v>
      </c>
      <c r="H135" s="304">
        <f t="shared" si="26"/>
        <v>17454</v>
      </c>
      <c r="I135" s="304">
        <f t="shared" si="26"/>
        <v>17454</v>
      </c>
      <c r="J135" s="261"/>
      <c r="K135" s="261"/>
      <c r="L135" s="261"/>
      <c r="M135" s="261"/>
      <c r="N135" s="31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248"/>
      <c r="BL135" s="248"/>
      <c r="BM135" s="248"/>
      <c r="BN135" s="248"/>
      <c r="BO135" s="248"/>
      <c r="BP135" s="248"/>
      <c r="BQ135" s="248"/>
      <c r="BR135" s="248"/>
      <c r="BS135" s="248"/>
      <c r="BT135" s="248"/>
      <c r="BU135" s="248"/>
      <c r="BV135" s="248"/>
      <c r="BW135" s="248"/>
      <c r="BX135" s="248"/>
      <c r="BY135" s="248"/>
      <c r="BZ135" s="248"/>
      <c r="CA135" s="248"/>
      <c r="CB135" s="248"/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48"/>
      <c r="CM135" s="248"/>
      <c r="CN135" s="248"/>
      <c r="CO135" s="248"/>
      <c r="CP135" s="248"/>
      <c r="CQ135" s="248"/>
      <c r="CR135" s="248"/>
      <c r="CS135" s="248"/>
      <c r="CT135" s="248"/>
      <c r="CU135" s="248"/>
      <c r="CV135" s="248"/>
      <c r="CW135" s="248"/>
      <c r="CX135" s="248"/>
      <c r="CY135" s="248"/>
      <c r="CZ135" s="248"/>
      <c r="DA135" s="248"/>
      <c r="DB135" s="248"/>
      <c r="DC135" s="248"/>
      <c r="DD135" s="248"/>
      <c r="DE135" s="248"/>
      <c r="DF135" s="248"/>
      <c r="DG135" s="248"/>
      <c r="DH135" s="248"/>
      <c r="DI135" s="248"/>
      <c r="DJ135" s="248"/>
      <c r="DK135" s="248"/>
      <c r="DL135" s="248"/>
      <c r="DM135" s="248"/>
    </row>
    <row r="136" spans="1:117" ht="24" x14ac:dyDescent="0.2">
      <c r="A136" s="327" t="s">
        <v>201</v>
      </c>
      <c r="B136" s="301">
        <v>654</v>
      </c>
      <c r="C136" s="320">
        <v>5</v>
      </c>
      <c r="D136" s="320">
        <v>2</v>
      </c>
      <c r="E136" s="321" t="s">
        <v>202</v>
      </c>
      <c r="F136" s="322"/>
      <c r="G136" s="304">
        <f t="shared" si="26"/>
        <v>33786.1</v>
      </c>
      <c r="H136" s="304">
        <f t="shared" si="26"/>
        <v>17454</v>
      </c>
      <c r="I136" s="304">
        <f t="shared" si="26"/>
        <v>17454</v>
      </c>
      <c r="J136" s="261"/>
      <c r="K136" s="261"/>
      <c r="L136" s="261"/>
      <c r="M136" s="261"/>
      <c r="N136" s="31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 s="248"/>
      <c r="BP136" s="248"/>
      <c r="BQ136" s="248"/>
      <c r="BR136" s="248"/>
      <c r="BS136" s="248"/>
      <c r="BT136" s="248"/>
      <c r="BU136" s="248"/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8"/>
      <c r="DD136" s="248"/>
      <c r="DE136" s="248"/>
      <c r="DF136" s="248"/>
      <c r="DG136" s="248"/>
      <c r="DH136" s="248"/>
      <c r="DI136" s="248"/>
      <c r="DJ136" s="248"/>
      <c r="DK136" s="248"/>
      <c r="DL136" s="248"/>
      <c r="DM136" s="248"/>
    </row>
    <row r="137" spans="1:117" ht="48" x14ac:dyDescent="0.2">
      <c r="A137" s="327" t="s">
        <v>293</v>
      </c>
      <c r="B137" s="301">
        <v>654</v>
      </c>
      <c r="C137" s="320">
        <v>5</v>
      </c>
      <c r="D137" s="320">
        <v>2</v>
      </c>
      <c r="E137" s="321" t="s">
        <v>206</v>
      </c>
      <c r="F137" s="322">
        <v>0</v>
      </c>
      <c r="G137" s="304">
        <f t="shared" si="26"/>
        <v>33786.1</v>
      </c>
      <c r="H137" s="304">
        <f t="shared" si="26"/>
        <v>17454</v>
      </c>
      <c r="I137" s="304">
        <f t="shared" si="26"/>
        <v>17454</v>
      </c>
      <c r="J137" s="261"/>
      <c r="K137" s="261"/>
      <c r="L137" s="261"/>
      <c r="M137" s="261"/>
      <c r="N137" s="31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  <c r="DB137" s="248"/>
      <c r="DC137" s="248"/>
      <c r="DD137" s="248"/>
      <c r="DE137" s="248"/>
      <c r="DF137" s="248"/>
      <c r="DG137" s="248"/>
      <c r="DH137" s="248"/>
      <c r="DI137" s="248"/>
      <c r="DJ137" s="248"/>
      <c r="DK137" s="248"/>
      <c r="DL137" s="248"/>
      <c r="DM137" s="248"/>
    </row>
    <row r="138" spans="1:117" x14ac:dyDescent="0.2">
      <c r="A138" s="331" t="s">
        <v>187</v>
      </c>
      <c r="B138" s="301">
        <v>654</v>
      </c>
      <c r="C138" s="320">
        <v>5</v>
      </c>
      <c r="D138" s="320">
        <v>2</v>
      </c>
      <c r="E138" s="321" t="s">
        <v>206</v>
      </c>
      <c r="F138" s="322">
        <v>500</v>
      </c>
      <c r="G138" s="304">
        <f>G139</f>
        <v>33786.1</v>
      </c>
      <c r="H138" s="304">
        <f>H139</f>
        <v>17454</v>
      </c>
      <c r="I138" s="304">
        <f>I139</f>
        <v>17454</v>
      </c>
      <c r="J138" s="261"/>
      <c r="K138" s="261"/>
      <c r="L138" s="261"/>
      <c r="M138" s="261"/>
      <c r="N138" s="31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8"/>
      <c r="BT138" s="248"/>
      <c r="BU138" s="248"/>
      <c r="BV138" s="248"/>
      <c r="BW138" s="248"/>
      <c r="BX138" s="248"/>
      <c r="BY138" s="248"/>
      <c r="BZ138" s="248"/>
      <c r="CA138" s="248"/>
      <c r="CB138" s="248"/>
      <c r="CC138" s="248"/>
      <c r="CD138" s="248"/>
      <c r="CE138" s="248"/>
      <c r="CF138" s="248"/>
      <c r="CG138" s="248"/>
      <c r="CH138" s="248"/>
      <c r="CI138" s="248"/>
      <c r="CJ138" s="248"/>
      <c r="CK138" s="248"/>
      <c r="CL138" s="248"/>
      <c r="CM138" s="248"/>
      <c r="CN138" s="248"/>
      <c r="CO138" s="248"/>
      <c r="CP138" s="248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48"/>
      <c r="DC138" s="248"/>
      <c r="DD138" s="248"/>
      <c r="DE138" s="248"/>
      <c r="DF138" s="248"/>
      <c r="DG138" s="248"/>
      <c r="DH138" s="248"/>
      <c r="DI138" s="248"/>
      <c r="DJ138" s="248"/>
      <c r="DK138" s="248"/>
      <c r="DL138" s="248"/>
      <c r="DM138" s="248"/>
    </row>
    <row r="139" spans="1:117" x14ac:dyDescent="0.2">
      <c r="A139" s="327" t="s">
        <v>50</v>
      </c>
      <c r="B139" s="301">
        <v>654</v>
      </c>
      <c r="C139" s="317" t="s">
        <v>259</v>
      </c>
      <c r="D139" s="317" t="s">
        <v>261</v>
      </c>
      <c r="E139" s="304" t="s">
        <v>206</v>
      </c>
      <c r="F139" s="317">
        <v>540</v>
      </c>
      <c r="G139" s="304">
        <v>33786.1</v>
      </c>
      <c r="H139" s="304">
        <v>17454</v>
      </c>
      <c r="I139" s="304">
        <v>17454</v>
      </c>
      <c r="J139" s="261"/>
      <c r="K139" s="261"/>
      <c r="L139" s="261"/>
      <c r="M139" s="261"/>
      <c r="N139" s="31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  <c r="BI139" s="248"/>
      <c r="BJ139" s="248"/>
      <c r="BK139" s="248"/>
      <c r="BL139" s="248"/>
      <c r="BM139" s="248"/>
      <c r="BN139" s="248"/>
      <c r="BO139" s="248"/>
      <c r="BP139" s="248"/>
      <c r="BQ139" s="248"/>
      <c r="BR139" s="248"/>
      <c r="BS139" s="248"/>
      <c r="BT139" s="248"/>
      <c r="BU139" s="248"/>
      <c r="BV139" s="248"/>
      <c r="BW139" s="248"/>
      <c r="BX139" s="248"/>
      <c r="BY139" s="248"/>
      <c r="BZ139" s="248"/>
      <c r="CA139" s="248"/>
      <c r="CB139" s="248"/>
      <c r="CC139" s="248"/>
      <c r="CD139" s="248"/>
      <c r="CE139" s="248"/>
      <c r="CF139" s="248"/>
      <c r="CG139" s="248"/>
      <c r="CH139" s="248"/>
      <c r="CI139" s="248"/>
      <c r="CJ139" s="248"/>
      <c r="CK139" s="248"/>
      <c r="CL139" s="248"/>
      <c r="CM139" s="248"/>
      <c r="CN139" s="248"/>
      <c r="CO139" s="248"/>
      <c r="CP139" s="248"/>
      <c r="CQ139" s="248"/>
      <c r="CR139" s="248"/>
      <c r="CS139" s="248"/>
      <c r="CT139" s="248"/>
      <c r="CU139" s="248"/>
      <c r="CV139" s="248"/>
      <c r="CW139" s="248"/>
      <c r="CX139" s="248"/>
      <c r="CY139" s="248"/>
      <c r="CZ139" s="248"/>
      <c r="DA139" s="248"/>
      <c r="DB139" s="248"/>
      <c r="DC139" s="248"/>
      <c r="DD139" s="248"/>
      <c r="DE139" s="248"/>
      <c r="DF139" s="248"/>
      <c r="DG139" s="248"/>
      <c r="DH139" s="248"/>
      <c r="DI139" s="248"/>
      <c r="DJ139" s="248"/>
      <c r="DK139" s="248"/>
      <c r="DL139" s="248"/>
      <c r="DM139" s="248"/>
    </row>
    <row r="140" spans="1:117" s="269" customFormat="1" x14ac:dyDescent="0.2">
      <c r="A140" s="332" t="s">
        <v>35</v>
      </c>
      <c r="B140" s="301">
        <v>654</v>
      </c>
      <c r="C140" s="317" t="s">
        <v>259</v>
      </c>
      <c r="D140" s="317" t="s">
        <v>260</v>
      </c>
      <c r="E140" s="304"/>
      <c r="F140" s="304"/>
      <c r="G140" s="304">
        <f>G146+G141</f>
        <v>5482.4</v>
      </c>
      <c r="H140" s="304">
        <f>H146</f>
        <v>316.3</v>
      </c>
      <c r="I140" s="304">
        <f>I146</f>
        <v>306</v>
      </c>
      <c r="J140" s="334"/>
      <c r="K140" s="334"/>
      <c r="L140" s="334"/>
      <c r="M140" s="334"/>
      <c r="N140" s="334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8"/>
      <c r="BC140" s="268"/>
      <c r="BD140" s="268"/>
      <c r="BE140" s="268"/>
      <c r="BF140" s="268"/>
      <c r="BG140" s="268"/>
      <c r="BH140" s="268"/>
      <c r="BI140" s="268"/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268"/>
      <c r="BT140" s="268"/>
      <c r="BU140" s="268"/>
      <c r="BV140" s="268"/>
      <c r="BW140" s="268"/>
      <c r="BX140" s="268"/>
      <c r="BY140" s="268"/>
      <c r="BZ140" s="268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8"/>
      <c r="DJ140" s="268"/>
      <c r="DK140" s="268"/>
      <c r="DL140" s="268"/>
      <c r="DM140" s="268"/>
    </row>
    <row r="141" spans="1:117" s="269" customFormat="1" ht="24" x14ac:dyDescent="0.2">
      <c r="A141" s="348" t="s">
        <v>12</v>
      </c>
      <c r="B141" s="301">
        <v>654</v>
      </c>
      <c r="C141" s="317" t="s">
        <v>259</v>
      </c>
      <c r="D141" s="317" t="s">
        <v>260</v>
      </c>
      <c r="E141" s="304" t="str">
        <f>'[2]5.1'!D150</f>
        <v>35.0.00.00000</v>
      </c>
      <c r="F141" s="317"/>
      <c r="G141" s="304">
        <f>'[2]5.1'!F150</f>
        <v>1180</v>
      </c>
      <c r="H141" s="304">
        <f>'[2]5.1'!G150</f>
        <v>0</v>
      </c>
      <c r="I141" s="304">
        <f>'[2]5.1'!H150</f>
        <v>0</v>
      </c>
      <c r="J141" s="334"/>
      <c r="K141" s="334"/>
      <c r="L141" s="334"/>
      <c r="M141" s="334"/>
      <c r="N141" s="334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8"/>
      <c r="DJ141" s="268"/>
      <c r="DK141" s="268"/>
      <c r="DL141" s="268"/>
      <c r="DM141" s="268"/>
    </row>
    <row r="142" spans="1:117" s="269" customFormat="1" ht="24" x14ac:dyDescent="0.2">
      <c r="A142" s="348" t="s">
        <v>302</v>
      </c>
      <c r="B142" s="301">
        <v>654</v>
      </c>
      <c r="C142" s="317" t="s">
        <v>259</v>
      </c>
      <c r="D142" s="317" t="s">
        <v>260</v>
      </c>
      <c r="E142" s="304" t="str">
        <f>'[2]5.1'!D151</f>
        <v>35.0.01.00000</v>
      </c>
      <c r="F142" s="317"/>
      <c r="G142" s="304">
        <f>'[2]5.1'!F151</f>
        <v>1180</v>
      </c>
      <c r="H142" s="304">
        <f>'[2]5.1'!G151</f>
        <v>0</v>
      </c>
      <c r="I142" s="304">
        <f>'[2]5.1'!H151</f>
        <v>0</v>
      </c>
      <c r="J142" s="334"/>
      <c r="K142" s="334"/>
      <c r="L142" s="334"/>
      <c r="M142" s="334"/>
      <c r="N142" s="334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268"/>
      <c r="AK142" s="268"/>
      <c r="AL142" s="268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268"/>
      <c r="BW142" s="268"/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</row>
    <row r="143" spans="1:117" s="269" customFormat="1" x14ac:dyDescent="0.2">
      <c r="A143" s="349" t="s">
        <v>303</v>
      </c>
      <c r="B143" s="301">
        <v>654</v>
      </c>
      <c r="C143" s="317" t="s">
        <v>259</v>
      </c>
      <c r="D143" s="317" t="s">
        <v>260</v>
      </c>
      <c r="E143" s="304" t="str">
        <f>'[2]5.1'!D152</f>
        <v xml:space="preserve"> 35.0.01.99990</v>
      </c>
      <c r="F143" s="317" t="s">
        <v>304</v>
      </c>
      <c r="G143" s="304">
        <f>'[2]5.1'!F152</f>
        <v>1180</v>
      </c>
      <c r="H143" s="304">
        <f>'[2]5.1'!G152</f>
        <v>0</v>
      </c>
      <c r="I143" s="304">
        <f>'[2]5.1'!H152</f>
        <v>0</v>
      </c>
      <c r="J143" s="334"/>
      <c r="K143" s="334"/>
      <c r="L143" s="334"/>
      <c r="M143" s="334"/>
      <c r="N143" s="334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268"/>
      <c r="AO143" s="268"/>
      <c r="AP143" s="268"/>
      <c r="AQ143" s="268"/>
      <c r="AR143" s="268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268"/>
      <c r="BK143" s="268"/>
      <c r="BL143" s="268"/>
      <c r="BM143" s="268"/>
      <c r="BN143" s="268"/>
      <c r="BO143" s="268"/>
      <c r="BP143" s="268"/>
      <c r="BQ143" s="268"/>
      <c r="BR143" s="268"/>
      <c r="BS143" s="268"/>
      <c r="BT143" s="268"/>
      <c r="BU143" s="268"/>
      <c r="BV143" s="268"/>
      <c r="BW143" s="268"/>
      <c r="BX143" s="268"/>
      <c r="BY143" s="268"/>
      <c r="BZ143" s="268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</row>
    <row r="144" spans="1:117" s="269" customFormat="1" ht="24" x14ac:dyDescent="0.2">
      <c r="A144" s="350" t="s">
        <v>184</v>
      </c>
      <c r="B144" s="301">
        <v>654</v>
      </c>
      <c r="C144" s="317" t="s">
        <v>259</v>
      </c>
      <c r="D144" s="317" t="s">
        <v>260</v>
      </c>
      <c r="E144" s="304" t="str">
        <f>'[2]5.1'!D153</f>
        <v xml:space="preserve"> 35.0.01.99990</v>
      </c>
      <c r="F144" s="317">
        <f>'[2]5.1'!E153</f>
        <v>200</v>
      </c>
      <c r="G144" s="304">
        <f>'[2]5.1'!F153</f>
        <v>1180</v>
      </c>
      <c r="H144" s="304">
        <f>'[2]5.1'!G153</f>
        <v>0</v>
      </c>
      <c r="I144" s="304">
        <f>'[2]5.1'!H153</f>
        <v>0</v>
      </c>
      <c r="J144" s="334"/>
      <c r="K144" s="334"/>
      <c r="L144" s="334"/>
      <c r="M144" s="334"/>
      <c r="N144" s="334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R144" s="268"/>
      <c r="BS144" s="268"/>
      <c r="BT144" s="268"/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</row>
    <row r="145" spans="1:117" s="269" customFormat="1" ht="24" x14ac:dyDescent="0.2">
      <c r="A145" s="351" t="s">
        <v>59</v>
      </c>
      <c r="B145" s="301">
        <v>654</v>
      </c>
      <c r="C145" s="317" t="s">
        <v>259</v>
      </c>
      <c r="D145" s="317" t="s">
        <v>260</v>
      </c>
      <c r="E145" s="304" t="str">
        <f>'[2]5.1'!D154</f>
        <v>35.0.01.99990</v>
      </c>
      <c r="F145" s="317">
        <f>'[2]5.1'!E154</f>
        <v>240</v>
      </c>
      <c r="G145" s="304">
        <f>'[2]5.1'!F154</f>
        <v>1180</v>
      </c>
      <c r="H145" s="304">
        <f>'[2]5.1'!G154</f>
        <v>0</v>
      </c>
      <c r="I145" s="304">
        <f>'[2]5.1'!H154</f>
        <v>0</v>
      </c>
      <c r="J145" s="334"/>
      <c r="K145" s="334"/>
      <c r="L145" s="334"/>
      <c r="M145" s="334"/>
      <c r="N145" s="334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268"/>
      <c r="AP145" s="268"/>
      <c r="AQ145" s="268"/>
      <c r="AR145" s="268"/>
      <c r="AS145" s="268"/>
      <c r="AT145" s="268"/>
      <c r="AU145" s="268"/>
      <c r="AV145" s="268"/>
      <c r="AW145" s="268"/>
      <c r="AX145" s="268"/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  <c r="BI145" s="268"/>
      <c r="BJ145" s="268"/>
      <c r="BK145" s="268"/>
      <c r="BL145" s="268"/>
      <c r="BM145" s="268"/>
      <c r="BN145" s="268"/>
      <c r="BO145" s="268"/>
      <c r="BP145" s="268"/>
      <c r="BQ145" s="268"/>
      <c r="BR145" s="268"/>
      <c r="BS145" s="268"/>
      <c r="BT145" s="268"/>
      <c r="BU145" s="268"/>
      <c r="BV145" s="268"/>
      <c r="BW145" s="268"/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</row>
    <row r="146" spans="1:117" ht="24" x14ac:dyDescent="0.2">
      <c r="A146" s="306" t="s">
        <v>235</v>
      </c>
      <c r="B146" s="301">
        <v>654</v>
      </c>
      <c r="C146" s="317" t="s">
        <v>259</v>
      </c>
      <c r="D146" s="317" t="s">
        <v>260</v>
      </c>
      <c r="E146" s="304" t="s">
        <v>142</v>
      </c>
      <c r="F146" s="304"/>
      <c r="G146" s="304">
        <f>G147</f>
        <v>4302.3999999999996</v>
      </c>
      <c r="H146" s="304">
        <f>H159</f>
        <v>316.3</v>
      </c>
      <c r="I146" s="304">
        <f>I147</f>
        <v>306</v>
      </c>
      <c r="J146" s="261"/>
      <c r="K146" s="261"/>
      <c r="L146" s="261"/>
      <c r="M146" s="261"/>
      <c r="N146" s="261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</row>
    <row r="147" spans="1:117" ht="60" x14ac:dyDescent="0.2">
      <c r="A147" s="306" t="s">
        <v>207</v>
      </c>
      <c r="B147" s="301">
        <v>654</v>
      </c>
      <c r="C147" s="320">
        <v>5</v>
      </c>
      <c r="D147" s="320">
        <v>3</v>
      </c>
      <c r="E147" s="321" t="s">
        <v>236</v>
      </c>
      <c r="F147" s="322"/>
      <c r="G147" s="304">
        <f>G148+G151+G154+G157</f>
        <v>4302.3999999999996</v>
      </c>
      <c r="H147" s="304">
        <f>H157</f>
        <v>803.7</v>
      </c>
      <c r="I147" s="304">
        <f>I157</f>
        <v>306</v>
      </c>
      <c r="J147" s="261"/>
      <c r="K147" s="261"/>
      <c r="L147" s="261"/>
      <c r="M147" s="261"/>
      <c r="N147" s="261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</row>
    <row r="148" spans="1:117" ht="24" x14ac:dyDescent="0.2">
      <c r="A148" s="306" t="str">
        <f>'[2]5.1'!A160</f>
        <v>Реализация мероприятий "Формирование комфортной городской средыв Нижневартовском районе"</v>
      </c>
      <c r="B148" s="301">
        <v>654</v>
      </c>
      <c r="C148" s="320">
        <v>5</v>
      </c>
      <c r="D148" s="320">
        <v>3</v>
      </c>
      <c r="E148" s="321" t="str">
        <f>'[2]5.1'!D160</f>
        <v>38.0.02.88550</v>
      </c>
      <c r="F148" s="322"/>
      <c r="G148" s="304">
        <f>'[2]5.1'!F160</f>
        <v>900.8</v>
      </c>
      <c r="H148" s="304">
        <v>0</v>
      </c>
      <c r="I148" s="304">
        <v>0</v>
      </c>
      <c r="J148" s="261"/>
      <c r="K148" s="261"/>
      <c r="L148" s="261"/>
      <c r="M148" s="261"/>
      <c r="N148" s="261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</row>
    <row r="149" spans="1:117" ht="24" x14ac:dyDescent="0.2">
      <c r="A149" s="306" t="str">
        <f>'[2]5.1'!A161</f>
        <v>Закупка товаров, работ и услуг для обеспечения государственных (муниципальных) нужд</v>
      </c>
      <c r="B149" s="301">
        <v>654</v>
      </c>
      <c r="C149" s="320">
        <v>5</v>
      </c>
      <c r="D149" s="320">
        <v>3</v>
      </c>
      <c r="E149" s="321" t="str">
        <f>'[2]5.1'!D161</f>
        <v>38.0.02.88550</v>
      </c>
      <c r="F149" s="322">
        <v>200</v>
      </c>
      <c r="G149" s="304">
        <f>'[2]5.1'!F161</f>
        <v>900.8</v>
      </c>
      <c r="H149" s="304">
        <v>0</v>
      </c>
      <c r="I149" s="304">
        <v>0</v>
      </c>
      <c r="J149" s="261"/>
      <c r="K149" s="261"/>
      <c r="L149" s="261"/>
      <c r="M149" s="261"/>
      <c r="N149" s="261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</row>
    <row r="150" spans="1:117" ht="24" x14ac:dyDescent="0.2">
      <c r="A150" s="306" t="str">
        <f>'[2]5.1'!A162</f>
        <v>Иные закупки товаров, работ и услуг для обеспечения государственных (муниципальных) нужд</v>
      </c>
      <c r="B150" s="301">
        <v>654</v>
      </c>
      <c r="C150" s="320">
        <v>5</v>
      </c>
      <c r="D150" s="320">
        <v>3</v>
      </c>
      <c r="E150" s="321" t="str">
        <f>'[2]5.1'!D162</f>
        <v>38.0.02.88550</v>
      </c>
      <c r="F150" s="322">
        <v>240</v>
      </c>
      <c r="G150" s="304">
        <f>'[2]5.1'!F162</f>
        <v>900.8</v>
      </c>
      <c r="H150" s="304">
        <v>0</v>
      </c>
      <c r="I150" s="304">
        <v>0</v>
      </c>
      <c r="J150" s="261"/>
      <c r="K150" s="261"/>
      <c r="L150" s="261"/>
      <c r="M150" s="261"/>
      <c r="N150" s="261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</row>
    <row r="151" spans="1:117" ht="36" x14ac:dyDescent="0.2">
      <c r="A151" s="306" t="str">
        <f>'[2]5.1'!A163</f>
        <v>Софинансирование расходов на реализацию мероприятий "Формирование комфортной городской средыв Нижневартовском районе"</v>
      </c>
      <c r="B151" s="301">
        <v>654</v>
      </c>
      <c r="C151" s="320">
        <v>5</v>
      </c>
      <c r="D151" s="320">
        <v>3</v>
      </c>
      <c r="E151" s="321" t="str">
        <f>'[2]5.1'!D163</f>
        <v>38.0.02.S8550</v>
      </c>
      <c r="F151" s="322"/>
      <c r="G151" s="304">
        <v>47.4</v>
      </c>
      <c r="H151" s="304">
        <v>0</v>
      </c>
      <c r="I151" s="304">
        <v>0</v>
      </c>
      <c r="J151" s="261"/>
      <c r="K151" s="261"/>
      <c r="L151" s="261"/>
      <c r="M151" s="261"/>
      <c r="N151" s="261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  <c r="CM151" s="248"/>
      <c r="CN151" s="248"/>
      <c r="CO151" s="248"/>
      <c r="CP151" s="248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8"/>
      <c r="DD151" s="248"/>
      <c r="DE151" s="248"/>
      <c r="DF151" s="248"/>
      <c r="DG151" s="248"/>
      <c r="DH151" s="248"/>
      <c r="DI151" s="248"/>
      <c r="DJ151" s="248"/>
      <c r="DK151" s="248"/>
      <c r="DL151" s="248"/>
      <c r="DM151" s="248"/>
    </row>
    <row r="152" spans="1:117" ht="24" x14ac:dyDescent="0.2">
      <c r="A152" s="306" t="str">
        <f>'[2]5.1'!A164</f>
        <v>Закупка товаров, работ и услуг для обеспечения государственных (муниципальных) нужд</v>
      </c>
      <c r="B152" s="301">
        <v>654</v>
      </c>
      <c r="C152" s="320">
        <v>5</v>
      </c>
      <c r="D152" s="320">
        <v>3</v>
      </c>
      <c r="E152" s="321" t="str">
        <f>'[2]5.1'!D164</f>
        <v>38.0.02.S8550</v>
      </c>
      <c r="F152" s="322">
        <v>200</v>
      </c>
      <c r="G152" s="304">
        <v>47.4</v>
      </c>
      <c r="H152" s="304">
        <v>0</v>
      </c>
      <c r="I152" s="304">
        <v>0</v>
      </c>
      <c r="J152" s="261"/>
      <c r="K152" s="261"/>
      <c r="L152" s="261"/>
      <c r="M152" s="261"/>
      <c r="N152" s="261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8"/>
      <c r="BQ152" s="248"/>
      <c r="BR152" s="248"/>
      <c r="BS152" s="248"/>
      <c r="BT152" s="248"/>
      <c r="BU152" s="248"/>
      <c r="BV152" s="248"/>
      <c r="BW152" s="248"/>
      <c r="BX152" s="248"/>
      <c r="BY152" s="248"/>
      <c r="BZ152" s="248"/>
      <c r="CA152" s="248"/>
      <c r="CB152" s="248"/>
      <c r="CC152" s="248"/>
      <c r="CD152" s="248"/>
      <c r="CE152" s="248"/>
      <c r="CF152" s="248"/>
      <c r="CG152" s="248"/>
      <c r="CH152" s="248"/>
      <c r="CI152" s="248"/>
      <c r="CJ152" s="248"/>
      <c r="CK152" s="248"/>
      <c r="CL152" s="248"/>
      <c r="CM152" s="248"/>
      <c r="CN152" s="248"/>
      <c r="CO152" s="248"/>
      <c r="CP152" s="248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  <c r="DB152" s="248"/>
      <c r="DC152" s="248"/>
      <c r="DD152" s="248"/>
      <c r="DE152" s="248"/>
      <c r="DF152" s="248"/>
      <c r="DG152" s="248"/>
      <c r="DH152" s="248"/>
      <c r="DI152" s="248"/>
      <c r="DJ152" s="248"/>
      <c r="DK152" s="248"/>
      <c r="DL152" s="248"/>
      <c r="DM152" s="248"/>
    </row>
    <row r="153" spans="1:117" ht="24" x14ac:dyDescent="0.2">
      <c r="A153" s="306" t="str">
        <f>'[2]5.1'!A165</f>
        <v>Иные закупки товаров, работ и услуг для обеспечения государственных (муниципальных) нужд</v>
      </c>
      <c r="B153" s="301">
        <v>654</v>
      </c>
      <c r="C153" s="320">
        <v>5</v>
      </c>
      <c r="D153" s="320">
        <v>3</v>
      </c>
      <c r="E153" s="321" t="str">
        <f>'[2]5.1'!D165</f>
        <v>38.0.02.S8550</v>
      </c>
      <c r="F153" s="322">
        <v>240</v>
      </c>
      <c r="G153" s="304">
        <v>47.4</v>
      </c>
      <c r="H153" s="304">
        <v>0</v>
      </c>
      <c r="I153" s="304">
        <v>0</v>
      </c>
      <c r="J153" s="261"/>
      <c r="K153" s="261"/>
      <c r="L153" s="261"/>
      <c r="M153" s="261"/>
      <c r="N153" s="261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8"/>
      <c r="BQ153" s="248"/>
      <c r="BR153" s="248"/>
      <c r="BS153" s="248"/>
      <c r="BT153" s="248"/>
      <c r="BU153" s="248"/>
      <c r="BV153" s="248"/>
      <c r="BW153" s="248"/>
      <c r="BX153" s="248"/>
      <c r="BY153" s="248"/>
      <c r="BZ153" s="248"/>
      <c r="CA153" s="248"/>
      <c r="CB153" s="248"/>
      <c r="CC153" s="248"/>
      <c r="CD153" s="248"/>
      <c r="CE153" s="248"/>
      <c r="CF153" s="248"/>
      <c r="CG153" s="248"/>
      <c r="CH153" s="248"/>
      <c r="CI153" s="248"/>
      <c r="CJ153" s="248"/>
      <c r="CK153" s="248"/>
      <c r="CL153" s="248"/>
      <c r="CM153" s="248"/>
      <c r="CN153" s="248"/>
      <c r="CO153" s="248"/>
      <c r="CP153" s="248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48"/>
      <c r="DB153" s="248"/>
      <c r="DC153" s="248"/>
      <c r="DD153" s="248"/>
      <c r="DE153" s="248"/>
      <c r="DF153" s="248"/>
      <c r="DG153" s="248"/>
      <c r="DH153" s="248"/>
      <c r="DI153" s="248"/>
      <c r="DJ153" s="248"/>
      <c r="DK153" s="248"/>
      <c r="DL153" s="248"/>
      <c r="DM153" s="248"/>
    </row>
    <row r="154" spans="1:117" ht="24" x14ac:dyDescent="0.2">
      <c r="A154" s="306" t="str">
        <f>'[2]5.1'!A166</f>
        <v>Реализация мероприятий "Формирование комфортной городской средыв Нижневартовском районе"</v>
      </c>
      <c r="B154" s="301">
        <v>654</v>
      </c>
      <c r="C154" s="320">
        <v>5</v>
      </c>
      <c r="D154" s="320">
        <v>3</v>
      </c>
      <c r="E154" s="321" t="str">
        <f>'[2]5.1'!D166</f>
        <v>38.0.02.89550</v>
      </c>
      <c r="F154" s="322"/>
      <c r="G154" s="304">
        <f>'[2]5.1'!F166</f>
        <v>2108</v>
      </c>
      <c r="H154" s="304">
        <v>0</v>
      </c>
      <c r="I154" s="304">
        <v>0</v>
      </c>
      <c r="J154" s="261"/>
      <c r="K154" s="261"/>
      <c r="L154" s="261"/>
      <c r="M154" s="261"/>
      <c r="N154" s="261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8"/>
      <c r="BI154" s="248"/>
      <c r="BJ154" s="248"/>
      <c r="BK154" s="248"/>
      <c r="BL154" s="248"/>
      <c r="BM154" s="248"/>
      <c r="BN154" s="248"/>
      <c r="BO154" s="248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</row>
    <row r="155" spans="1:117" ht="24" x14ac:dyDescent="0.2">
      <c r="A155" s="306" t="str">
        <f>'[2]5.1'!A167</f>
        <v>Закупка товаров, работ и услуг для обеспечения государственных (муниципальных) нужд</v>
      </c>
      <c r="B155" s="301">
        <v>654</v>
      </c>
      <c r="C155" s="320">
        <v>5</v>
      </c>
      <c r="D155" s="320">
        <v>3</v>
      </c>
      <c r="E155" s="321" t="str">
        <f>'[2]5.1'!D167</f>
        <v>38.0.02.89550</v>
      </c>
      <c r="F155" s="322">
        <v>200</v>
      </c>
      <c r="G155" s="304">
        <f>'[2]5.1'!F167</f>
        <v>2108</v>
      </c>
      <c r="H155" s="304">
        <v>0</v>
      </c>
      <c r="I155" s="304">
        <v>0</v>
      </c>
      <c r="J155" s="261"/>
      <c r="K155" s="261"/>
      <c r="L155" s="261"/>
      <c r="M155" s="261"/>
      <c r="N155" s="261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8"/>
      <c r="DD155" s="248"/>
      <c r="DE155" s="248"/>
      <c r="DF155" s="248"/>
      <c r="DG155" s="248"/>
      <c r="DH155" s="248"/>
      <c r="DI155" s="248"/>
      <c r="DJ155" s="248"/>
      <c r="DK155" s="248"/>
      <c r="DL155" s="248"/>
      <c r="DM155" s="248"/>
    </row>
    <row r="156" spans="1:117" ht="24" x14ac:dyDescent="0.2">
      <c r="A156" s="306" t="str">
        <f>'[2]5.1'!A168</f>
        <v>Иные закупки товаров, работ и услуг для обеспечения государственных (муниципальных) нужд</v>
      </c>
      <c r="B156" s="301">
        <v>654</v>
      </c>
      <c r="C156" s="320">
        <v>5</v>
      </c>
      <c r="D156" s="320">
        <v>3</v>
      </c>
      <c r="E156" s="321" t="str">
        <f>'[2]5.1'!D168</f>
        <v>38.0.02.89550</v>
      </c>
      <c r="F156" s="322">
        <v>240</v>
      </c>
      <c r="G156" s="304">
        <f>'[2]5.1'!F168</f>
        <v>2108</v>
      </c>
      <c r="H156" s="304">
        <v>0</v>
      </c>
      <c r="I156" s="304">
        <v>0</v>
      </c>
      <c r="J156" s="261"/>
      <c r="K156" s="261"/>
      <c r="L156" s="261"/>
      <c r="M156" s="261"/>
      <c r="N156" s="261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8"/>
      <c r="BD156" s="248"/>
      <c r="BE156" s="248"/>
      <c r="BF156" s="248"/>
      <c r="BG156" s="248"/>
      <c r="BH156" s="248"/>
      <c r="BI156" s="248"/>
      <c r="BJ156" s="248"/>
      <c r="BK156" s="248"/>
      <c r="BL156" s="248"/>
      <c r="BM156" s="248"/>
      <c r="BN156" s="248"/>
      <c r="BO156" s="248"/>
      <c r="BP156" s="248"/>
      <c r="BQ156" s="248"/>
      <c r="BR156" s="248"/>
      <c r="BS156" s="248"/>
      <c r="BT156" s="248"/>
      <c r="BU156" s="248"/>
      <c r="BV156" s="248"/>
      <c r="BW156" s="248"/>
      <c r="BX156" s="248"/>
      <c r="BY156" s="248"/>
      <c r="BZ156" s="248"/>
      <c r="CA156" s="248"/>
      <c r="CB156" s="248"/>
      <c r="CC156" s="248"/>
      <c r="CD156" s="248"/>
      <c r="CE156" s="248"/>
      <c r="CF156" s="248"/>
      <c r="CG156" s="248"/>
      <c r="CH156" s="248"/>
      <c r="CI156" s="248"/>
      <c r="CJ156" s="248"/>
      <c r="CK156" s="248"/>
      <c r="CL156" s="248"/>
      <c r="CM156" s="248"/>
      <c r="CN156" s="248"/>
      <c r="CO156" s="248"/>
      <c r="CP156" s="248"/>
      <c r="CQ156" s="248"/>
      <c r="CR156" s="248"/>
      <c r="CS156" s="248"/>
      <c r="CT156" s="248"/>
      <c r="CU156" s="248"/>
      <c r="CV156" s="248"/>
      <c r="CW156" s="248"/>
      <c r="CX156" s="248"/>
      <c r="CY156" s="248"/>
      <c r="CZ156" s="248"/>
      <c r="DA156" s="248"/>
      <c r="DB156" s="248"/>
      <c r="DC156" s="248"/>
      <c r="DD156" s="248"/>
      <c r="DE156" s="248"/>
      <c r="DF156" s="248"/>
      <c r="DG156" s="248"/>
      <c r="DH156" s="248"/>
      <c r="DI156" s="248"/>
      <c r="DJ156" s="248"/>
      <c r="DK156" s="248"/>
      <c r="DL156" s="248"/>
      <c r="DM156" s="248"/>
    </row>
    <row r="157" spans="1:117" x14ac:dyDescent="0.2">
      <c r="A157" s="306" t="s">
        <v>291</v>
      </c>
      <c r="B157" s="301">
        <v>654</v>
      </c>
      <c r="C157" s="320">
        <v>5</v>
      </c>
      <c r="D157" s="320">
        <v>3</v>
      </c>
      <c r="E157" s="321" t="s">
        <v>237</v>
      </c>
      <c r="F157" s="322"/>
      <c r="G157" s="304">
        <f t="shared" ref="G157:I158" si="27">G158</f>
        <v>1246.2</v>
      </c>
      <c r="H157" s="304">
        <f t="shared" si="27"/>
        <v>803.7</v>
      </c>
      <c r="I157" s="304">
        <f t="shared" si="27"/>
        <v>306</v>
      </c>
      <c r="J157" s="261"/>
      <c r="K157" s="261"/>
      <c r="L157" s="261"/>
      <c r="M157" s="261"/>
      <c r="N157" s="261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8"/>
      <c r="BS157" s="248"/>
      <c r="BT157" s="248"/>
      <c r="BU157" s="248"/>
      <c r="BV157" s="248"/>
      <c r="BW157" s="248"/>
      <c r="BX157" s="248"/>
      <c r="BY157" s="248"/>
      <c r="BZ157" s="248"/>
      <c r="CA157" s="248"/>
      <c r="CB157" s="248"/>
      <c r="CC157" s="248"/>
      <c r="CD157" s="248"/>
      <c r="CE157" s="248"/>
      <c r="CF157" s="248"/>
      <c r="CG157" s="248"/>
      <c r="CH157" s="248"/>
      <c r="CI157" s="248"/>
      <c r="CJ157" s="248"/>
      <c r="CK157" s="248"/>
      <c r="CL157" s="248"/>
      <c r="CM157" s="248"/>
      <c r="CN157" s="248"/>
      <c r="CO157" s="248"/>
      <c r="CP157" s="248"/>
      <c r="CQ157" s="248"/>
      <c r="CR157" s="248"/>
      <c r="CS157" s="248"/>
      <c r="CT157" s="248"/>
      <c r="CU157" s="248"/>
      <c r="CV157" s="248"/>
      <c r="CW157" s="248"/>
      <c r="CX157" s="248"/>
      <c r="CY157" s="248"/>
      <c r="CZ157" s="248"/>
      <c r="DA157" s="248"/>
      <c r="DB157" s="248"/>
      <c r="DC157" s="248"/>
      <c r="DD157" s="248"/>
      <c r="DE157" s="248"/>
      <c r="DF157" s="248"/>
      <c r="DG157" s="248"/>
      <c r="DH157" s="248"/>
      <c r="DI157" s="248"/>
      <c r="DJ157" s="248"/>
      <c r="DK157" s="248"/>
      <c r="DL157" s="248"/>
      <c r="DM157" s="248"/>
    </row>
    <row r="158" spans="1:117" ht="24" x14ac:dyDescent="0.2">
      <c r="A158" s="306" t="s">
        <v>119</v>
      </c>
      <c r="B158" s="301">
        <v>654</v>
      </c>
      <c r="C158" s="320">
        <v>5</v>
      </c>
      <c r="D158" s="320">
        <v>3</v>
      </c>
      <c r="E158" s="321" t="s">
        <v>237</v>
      </c>
      <c r="F158" s="322">
        <v>200</v>
      </c>
      <c r="G158" s="304">
        <f t="shared" si="27"/>
        <v>1246.2</v>
      </c>
      <c r="H158" s="304">
        <v>803.7</v>
      </c>
      <c r="I158" s="304">
        <f>I159</f>
        <v>306</v>
      </c>
      <c r="J158" s="261"/>
      <c r="K158" s="261"/>
      <c r="L158" s="261"/>
      <c r="M158" s="261"/>
      <c r="N158" s="261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  <c r="BN158" s="248"/>
      <c r="BO158" s="248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8"/>
      <c r="CM158" s="248"/>
      <c r="CN158" s="248"/>
      <c r="CO158" s="248"/>
      <c r="CP158" s="248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8"/>
      <c r="DC158" s="248"/>
      <c r="DD158" s="248"/>
      <c r="DE158" s="248"/>
      <c r="DF158" s="248"/>
      <c r="DG158" s="248"/>
      <c r="DH158" s="248"/>
      <c r="DI158" s="248"/>
      <c r="DJ158" s="248"/>
      <c r="DK158" s="248"/>
      <c r="DL158" s="248"/>
      <c r="DM158" s="248"/>
    </row>
    <row r="159" spans="1:117" ht="24" x14ac:dyDescent="0.2">
      <c r="A159" s="306" t="s">
        <v>59</v>
      </c>
      <c r="B159" s="301">
        <v>654</v>
      </c>
      <c r="C159" s="320">
        <v>5</v>
      </c>
      <c r="D159" s="320">
        <v>3</v>
      </c>
      <c r="E159" s="321" t="s">
        <v>237</v>
      </c>
      <c r="F159" s="322">
        <v>240</v>
      </c>
      <c r="G159" s="304">
        <v>1246.2</v>
      </c>
      <c r="H159" s="304">
        <v>316.3</v>
      </c>
      <c r="I159" s="304">
        <v>306</v>
      </c>
      <c r="J159" s="261"/>
      <c r="K159" s="261"/>
      <c r="L159" s="261"/>
      <c r="M159" s="261"/>
      <c r="N159" s="261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48"/>
      <c r="BQ159" s="248"/>
      <c r="BR159" s="248"/>
      <c r="BS159" s="248"/>
      <c r="BT159" s="248"/>
      <c r="BU159" s="248"/>
      <c r="BV159" s="248"/>
      <c r="BW159" s="248"/>
      <c r="BX159" s="248"/>
      <c r="BY159" s="248"/>
      <c r="BZ159" s="248"/>
      <c r="CA159" s="248"/>
      <c r="CB159" s="248"/>
      <c r="CC159" s="248"/>
      <c r="CD159" s="248"/>
      <c r="CE159" s="248"/>
      <c r="CF159" s="248"/>
      <c r="CG159" s="248"/>
      <c r="CH159" s="248"/>
      <c r="CI159" s="248"/>
      <c r="CJ159" s="248"/>
      <c r="CK159" s="248"/>
      <c r="CL159" s="248"/>
      <c r="CM159" s="248"/>
      <c r="CN159" s="248"/>
      <c r="CO159" s="248"/>
      <c r="CP159" s="248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8"/>
      <c r="DC159" s="248"/>
      <c r="DD159" s="248"/>
      <c r="DE159" s="248"/>
      <c r="DF159" s="248"/>
      <c r="DG159" s="248"/>
      <c r="DH159" s="248"/>
      <c r="DI159" s="248"/>
      <c r="DJ159" s="248"/>
      <c r="DK159" s="248"/>
      <c r="DL159" s="248"/>
      <c r="DM159" s="248"/>
    </row>
    <row r="160" spans="1:117" s="255" customFormat="1" x14ac:dyDescent="0.2">
      <c r="A160" s="306" t="s">
        <v>208</v>
      </c>
      <c r="B160" s="301">
        <v>654</v>
      </c>
      <c r="C160" s="320">
        <v>8</v>
      </c>
      <c r="D160" s="320">
        <v>0</v>
      </c>
      <c r="E160" s="321"/>
      <c r="F160" s="322"/>
      <c r="G160" s="304">
        <f>G161+G171</f>
        <v>11341</v>
      </c>
      <c r="H160" s="304">
        <f>H161+H171</f>
        <v>10597.8</v>
      </c>
      <c r="I160" s="304">
        <f>I161+I171</f>
        <v>9947.6</v>
      </c>
      <c r="J160" s="261"/>
      <c r="K160" s="261"/>
      <c r="L160" s="261"/>
      <c r="M160" s="261"/>
      <c r="N160" s="261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54"/>
      <c r="BD160" s="254"/>
      <c r="BE160" s="254"/>
      <c r="BF160" s="254"/>
      <c r="BG160" s="254"/>
      <c r="BH160" s="254"/>
      <c r="BI160" s="254"/>
      <c r="BJ160" s="254"/>
      <c r="BK160" s="254"/>
      <c r="BL160" s="254"/>
      <c r="BM160" s="254"/>
      <c r="BN160" s="254"/>
      <c r="BO160" s="254"/>
      <c r="BP160" s="254"/>
      <c r="BQ160" s="254"/>
      <c r="BR160" s="254"/>
      <c r="BS160" s="254"/>
      <c r="BT160" s="254"/>
      <c r="BU160" s="254"/>
      <c r="BV160" s="254"/>
      <c r="BW160" s="254"/>
      <c r="BX160" s="254"/>
      <c r="BY160" s="254"/>
      <c r="BZ160" s="254"/>
      <c r="CA160" s="254"/>
      <c r="CB160" s="254"/>
      <c r="CC160" s="254"/>
      <c r="CD160" s="254"/>
      <c r="CE160" s="254"/>
      <c r="CF160" s="254"/>
      <c r="CG160" s="254"/>
      <c r="CH160" s="254"/>
      <c r="CI160" s="254"/>
      <c r="CJ160" s="254"/>
      <c r="CK160" s="254"/>
      <c r="CL160" s="254"/>
      <c r="CM160" s="254"/>
      <c r="CN160" s="254"/>
      <c r="CO160" s="254"/>
      <c r="CP160" s="254"/>
      <c r="CQ160" s="254"/>
      <c r="CR160" s="254"/>
      <c r="CS160" s="254"/>
      <c r="CT160" s="254"/>
      <c r="CU160" s="254"/>
      <c r="CV160" s="254"/>
      <c r="CW160" s="254"/>
      <c r="CX160" s="254"/>
      <c r="CY160" s="254"/>
      <c r="CZ160" s="254"/>
      <c r="DA160" s="254"/>
      <c r="DB160" s="254"/>
      <c r="DC160" s="254"/>
      <c r="DD160" s="254"/>
      <c r="DE160" s="254"/>
      <c r="DF160" s="254"/>
      <c r="DG160" s="254"/>
      <c r="DH160" s="254"/>
      <c r="DI160" s="254"/>
      <c r="DJ160" s="254"/>
      <c r="DK160" s="254"/>
      <c r="DL160" s="254"/>
      <c r="DM160" s="254"/>
    </row>
    <row r="161" spans="1:117" s="271" customFormat="1" ht="12" x14ac:dyDescent="0.2">
      <c r="A161" s="336" t="s">
        <v>110</v>
      </c>
      <c r="B161" s="301">
        <v>654</v>
      </c>
      <c r="C161" s="320">
        <v>8</v>
      </c>
      <c r="D161" s="320">
        <v>1</v>
      </c>
      <c r="E161" s="321"/>
      <c r="F161" s="322"/>
      <c r="G161" s="304">
        <f>G162</f>
        <v>10074.1</v>
      </c>
      <c r="H161" s="304">
        <f>H162</f>
        <v>9330.9</v>
      </c>
      <c r="I161" s="304">
        <f>I162</f>
        <v>8680.7000000000007</v>
      </c>
      <c r="J161" s="261"/>
      <c r="K161" s="261"/>
      <c r="L161" s="261"/>
      <c r="M161" s="261"/>
      <c r="N161" s="261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  <c r="BO161" s="270"/>
      <c r="BP161" s="270"/>
      <c r="BQ161" s="270"/>
      <c r="BR161" s="270"/>
      <c r="BS161" s="270"/>
      <c r="BT161" s="270"/>
      <c r="BU161" s="270"/>
      <c r="BV161" s="270"/>
      <c r="BW161" s="270"/>
      <c r="BX161" s="270"/>
      <c r="BY161" s="270"/>
      <c r="BZ161" s="270"/>
      <c r="CA161" s="270"/>
      <c r="CB161" s="270"/>
      <c r="CC161" s="270"/>
      <c r="CD161" s="270"/>
      <c r="CE161" s="270"/>
      <c r="CF161" s="270"/>
      <c r="CG161" s="270"/>
      <c r="CH161" s="270"/>
      <c r="CI161" s="270"/>
      <c r="CJ161" s="270"/>
      <c r="CK161" s="270"/>
      <c r="CL161" s="270"/>
      <c r="CM161" s="270"/>
      <c r="CN161" s="270"/>
      <c r="CO161" s="270"/>
      <c r="CP161" s="270"/>
      <c r="CQ161" s="270"/>
      <c r="CR161" s="270"/>
      <c r="CS161" s="270"/>
      <c r="CT161" s="270"/>
      <c r="CU161" s="270"/>
      <c r="CV161" s="270"/>
      <c r="CW161" s="270"/>
      <c r="CX161" s="270"/>
      <c r="CY161" s="270"/>
      <c r="CZ161" s="270"/>
      <c r="DA161" s="270"/>
      <c r="DB161" s="270"/>
      <c r="DC161" s="270"/>
      <c r="DD161" s="270"/>
      <c r="DE161" s="270"/>
      <c r="DF161" s="270"/>
      <c r="DG161" s="270"/>
      <c r="DH161" s="270"/>
      <c r="DI161" s="270"/>
      <c r="DJ161" s="270"/>
      <c r="DK161" s="270"/>
      <c r="DL161" s="270"/>
      <c r="DM161" s="270"/>
    </row>
    <row r="162" spans="1:117" s="271" customFormat="1" ht="24" x14ac:dyDescent="0.2">
      <c r="A162" s="314" t="s">
        <v>238</v>
      </c>
      <c r="B162" s="301">
        <v>654</v>
      </c>
      <c r="C162" s="320">
        <v>8</v>
      </c>
      <c r="D162" s="320">
        <v>1</v>
      </c>
      <c r="E162" s="335" t="s">
        <v>239</v>
      </c>
      <c r="F162" s="322"/>
      <c r="G162" s="304">
        <f t="shared" ref="G162:I163" si="28">G163</f>
        <v>10074.1</v>
      </c>
      <c r="H162" s="304">
        <f t="shared" si="28"/>
        <v>9330.9</v>
      </c>
      <c r="I162" s="304">
        <f t="shared" si="28"/>
        <v>8680.7000000000007</v>
      </c>
      <c r="J162" s="261"/>
      <c r="K162" s="261"/>
      <c r="L162" s="261"/>
      <c r="M162" s="261"/>
      <c r="N162" s="261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0"/>
      <c r="BL162" s="270"/>
      <c r="BM162" s="270"/>
      <c r="BN162" s="270"/>
      <c r="BO162" s="270"/>
      <c r="BP162" s="270"/>
      <c r="BQ162" s="270"/>
      <c r="BR162" s="270"/>
      <c r="BS162" s="270"/>
      <c r="BT162" s="270"/>
      <c r="BU162" s="270"/>
      <c r="BV162" s="270"/>
      <c r="BW162" s="270"/>
      <c r="BX162" s="270"/>
      <c r="BY162" s="270"/>
      <c r="BZ162" s="270"/>
      <c r="CA162" s="270"/>
      <c r="CB162" s="270"/>
      <c r="CC162" s="270"/>
      <c r="CD162" s="270"/>
      <c r="CE162" s="270"/>
      <c r="CF162" s="270"/>
      <c r="CG162" s="270"/>
      <c r="CH162" s="270"/>
      <c r="CI162" s="270"/>
      <c r="CJ162" s="270"/>
      <c r="CK162" s="270"/>
      <c r="CL162" s="270"/>
      <c r="CM162" s="270"/>
      <c r="CN162" s="270"/>
      <c r="CO162" s="270"/>
      <c r="CP162" s="270"/>
      <c r="CQ162" s="270"/>
      <c r="CR162" s="270"/>
      <c r="CS162" s="270"/>
      <c r="CT162" s="270"/>
      <c r="CU162" s="270"/>
      <c r="CV162" s="270"/>
      <c r="CW162" s="270"/>
      <c r="CX162" s="270"/>
      <c r="CY162" s="270"/>
      <c r="CZ162" s="270"/>
      <c r="DA162" s="270"/>
      <c r="DB162" s="270"/>
      <c r="DC162" s="270"/>
      <c r="DD162" s="270"/>
      <c r="DE162" s="270"/>
      <c r="DF162" s="270"/>
      <c r="DG162" s="270"/>
      <c r="DH162" s="270"/>
      <c r="DI162" s="270"/>
      <c r="DJ162" s="270"/>
      <c r="DK162" s="270"/>
      <c r="DL162" s="270"/>
      <c r="DM162" s="270"/>
    </row>
    <row r="163" spans="1:117" s="271" customFormat="1" ht="36" x14ac:dyDescent="0.2">
      <c r="A163" s="314" t="s">
        <v>209</v>
      </c>
      <c r="B163" s="301">
        <v>654</v>
      </c>
      <c r="C163" s="320">
        <v>8</v>
      </c>
      <c r="D163" s="320">
        <v>1</v>
      </c>
      <c r="E163" s="335" t="s">
        <v>240</v>
      </c>
      <c r="F163" s="322"/>
      <c r="G163" s="337">
        <f t="shared" si="28"/>
        <v>10074.1</v>
      </c>
      <c r="H163" s="337">
        <f t="shared" si="28"/>
        <v>9330.9</v>
      </c>
      <c r="I163" s="337">
        <f t="shared" si="28"/>
        <v>8680.7000000000007</v>
      </c>
      <c r="J163" s="261"/>
      <c r="K163" s="261"/>
      <c r="L163" s="261"/>
      <c r="M163" s="261"/>
      <c r="N163" s="261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70"/>
      <c r="BH163" s="270"/>
      <c r="BI163" s="270"/>
      <c r="BJ163" s="270"/>
      <c r="BK163" s="270"/>
      <c r="BL163" s="270"/>
      <c r="BM163" s="270"/>
      <c r="BN163" s="270"/>
      <c r="BO163" s="270"/>
      <c r="BP163" s="270"/>
      <c r="BQ163" s="270"/>
      <c r="BR163" s="270"/>
      <c r="BS163" s="270"/>
      <c r="BT163" s="270"/>
      <c r="BU163" s="270"/>
      <c r="BV163" s="270"/>
      <c r="BW163" s="270"/>
      <c r="BX163" s="270"/>
      <c r="BY163" s="270"/>
      <c r="BZ163" s="270"/>
      <c r="CA163" s="270"/>
      <c r="CB163" s="270"/>
      <c r="CC163" s="270"/>
      <c r="CD163" s="270"/>
      <c r="CE163" s="270"/>
      <c r="CF163" s="270"/>
      <c r="CG163" s="270"/>
      <c r="CH163" s="270"/>
      <c r="CI163" s="270"/>
      <c r="CJ163" s="270"/>
      <c r="CK163" s="270"/>
      <c r="CL163" s="270"/>
      <c r="CM163" s="270"/>
      <c r="CN163" s="270"/>
      <c r="CO163" s="270"/>
      <c r="CP163" s="270"/>
      <c r="CQ163" s="270"/>
      <c r="CR163" s="270"/>
      <c r="CS163" s="270"/>
      <c r="CT163" s="270"/>
      <c r="CU163" s="270"/>
      <c r="CV163" s="270"/>
      <c r="CW163" s="270"/>
      <c r="CX163" s="270"/>
      <c r="CY163" s="270"/>
      <c r="CZ163" s="270"/>
      <c r="DA163" s="270"/>
      <c r="DB163" s="270"/>
      <c r="DC163" s="270"/>
      <c r="DD163" s="270"/>
      <c r="DE163" s="270"/>
      <c r="DF163" s="270"/>
      <c r="DG163" s="270"/>
      <c r="DH163" s="270"/>
      <c r="DI163" s="270"/>
      <c r="DJ163" s="270"/>
      <c r="DK163" s="270"/>
      <c r="DL163" s="270"/>
      <c r="DM163" s="270"/>
    </row>
    <row r="164" spans="1:117" x14ac:dyDescent="0.2">
      <c r="A164" s="332" t="s">
        <v>290</v>
      </c>
      <c r="B164" s="301">
        <v>654</v>
      </c>
      <c r="C164" s="320">
        <v>8</v>
      </c>
      <c r="D164" s="320">
        <v>1</v>
      </c>
      <c r="E164" s="308" t="s">
        <v>241</v>
      </c>
      <c r="F164" s="322"/>
      <c r="G164" s="337">
        <f>G165+G167+G169</f>
        <v>10074.1</v>
      </c>
      <c r="H164" s="337">
        <f>H165+H167+H169</f>
        <v>9330.9</v>
      </c>
      <c r="I164" s="337">
        <f>I165+I167+I169</f>
        <v>8680.7000000000007</v>
      </c>
      <c r="J164" s="261"/>
      <c r="K164" s="261"/>
      <c r="L164" s="261"/>
      <c r="M164" s="261"/>
      <c r="N164" s="261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8"/>
      <c r="BN164" s="248"/>
      <c r="BO164" s="248"/>
      <c r="BP164" s="248"/>
      <c r="BQ164" s="248"/>
      <c r="BR164" s="248"/>
      <c r="BS164" s="248"/>
      <c r="BT164" s="248"/>
      <c r="BU164" s="248"/>
      <c r="BV164" s="248"/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  <c r="DB164" s="248"/>
      <c r="DC164" s="248"/>
      <c r="DD164" s="248"/>
      <c r="DE164" s="248"/>
      <c r="DF164" s="248"/>
      <c r="DG164" s="248"/>
      <c r="DH164" s="248"/>
      <c r="DI164" s="248"/>
      <c r="DJ164" s="248"/>
      <c r="DK164" s="248"/>
      <c r="DL164" s="248"/>
      <c r="DM164" s="248"/>
    </row>
    <row r="165" spans="1:117" ht="48" x14ac:dyDescent="0.2">
      <c r="A165" s="306" t="s">
        <v>182</v>
      </c>
      <c r="B165" s="301">
        <v>654</v>
      </c>
      <c r="C165" s="320">
        <v>8</v>
      </c>
      <c r="D165" s="320">
        <v>1</v>
      </c>
      <c r="E165" s="308" t="s">
        <v>241</v>
      </c>
      <c r="F165" s="301">
        <v>100</v>
      </c>
      <c r="G165" s="337">
        <f>G166</f>
        <v>7806.1</v>
      </c>
      <c r="H165" s="337">
        <f>H166</f>
        <v>7776.1</v>
      </c>
      <c r="I165" s="337">
        <f>I166</f>
        <v>7776.1</v>
      </c>
      <c r="J165" s="261"/>
      <c r="K165" s="261"/>
      <c r="L165" s="261"/>
      <c r="M165" s="261"/>
      <c r="N165" s="305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8"/>
      <c r="BT165" s="248"/>
      <c r="BU165" s="248"/>
      <c r="BV165" s="248"/>
      <c r="BW165" s="248"/>
      <c r="BX165" s="248"/>
      <c r="BY165" s="248"/>
      <c r="BZ165" s="248"/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/>
      <c r="CK165" s="248"/>
      <c r="CL165" s="248"/>
      <c r="CM165" s="248"/>
      <c r="CN165" s="248"/>
      <c r="CO165" s="248"/>
      <c r="CP165" s="248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  <c r="DB165" s="248"/>
      <c r="DC165" s="248"/>
      <c r="DD165" s="248"/>
      <c r="DE165" s="248"/>
      <c r="DF165" s="248"/>
      <c r="DG165" s="248"/>
      <c r="DH165" s="248"/>
      <c r="DI165" s="248"/>
      <c r="DJ165" s="248"/>
      <c r="DK165" s="248"/>
      <c r="DL165" s="248"/>
      <c r="DM165" s="248"/>
    </row>
    <row r="166" spans="1:117" x14ac:dyDescent="0.2">
      <c r="A166" s="306" t="s">
        <v>192</v>
      </c>
      <c r="B166" s="301">
        <v>654</v>
      </c>
      <c r="C166" s="320">
        <v>8</v>
      </c>
      <c r="D166" s="320">
        <v>1</v>
      </c>
      <c r="E166" s="308" t="s">
        <v>241</v>
      </c>
      <c r="F166" s="301">
        <v>110</v>
      </c>
      <c r="G166" s="337">
        <v>7806.1</v>
      </c>
      <c r="H166" s="337">
        <v>7776.1</v>
      </c>
      <c r="I166" s="337">
        <v>7776.1</v>
      </c>
      <c r="J166" s="261"/>
      <c r="K166" s="261"/>
      <c r="L166" s="261"/>
      <c r="M166" s="305"/>
      <c r="N166" s="261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  <c r="BI166" s="248"/>
      <c r="BJ166" s="248"/>
      <c r="BK166" s="248"/>
      <c r="BL166" s="248"/>
      <c r="BM166" s="248"/>
      <c r="BN166" s="248"/>
      <c r="BO166" s="248"/>
      <c r="BP166" s="248"/>
      <c r="BQ166" s="248"/>
      <c r="BR166" s="248"/>
      <c r="BS166" s="248"/>
      <c r="BT166" s="248"/>
      <c r="BU166" s="248"/>
      <c r="BV166" s="248"/>
      <c r="BW166" s="248"/>
      <c r="BX166" s="248"/>
      <c r="BY166" s="248"/>
      <c r="BZ166" s="248"/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/>
      <c r="CK166" s="248"/>
      <c r="CL166" s="248"/>
      <c r="CM166" s="248"/>
      <c r="CN166" s="248"/>
      <c r="CO166" s="248"/>
      <c r="CP166" s="248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  <c r="DB166" s="248"/>
      <c r="DC166" s="248"/>
      <c r="DD166" s="248"/>
      <c r="DE166" s="248"/>
      <c r="DF166" s="248"/>
      <c r="DG166" s="248"/>
      <c r="DH166" s="248"/>
      <c r="DI166" s="248"/>
      <c r="DJ166" s="248"/>
      <c r="DK166" s="248"/>
      <c r="DL166" s="248"/>
      <c r="DM166" s="248"/>
    </row>
    <row r="167" spans="1:117" ht="24" x14ac:dyDescent="0.2">
      <c r="A167" s="306" t="s">
        <v>184</v>
      </c>
      <c r="B167" s="301">
        <v>654</v>
      </c>
      <c r="C167" s="320">
        <v>8</v>
      </c>
      <c r="D167" s="320">
        <v>1</v>
      </c>
      <c r="E167" s="308" t="s">
        <v>241</v>
      </c>
      <c r="F167" s="301">
        <v>200</v>
      </c>
      <c r="G167" s="337">
        <f>G168</f>
        <v>2267</v>
      </c>
      <c r="H167" s="337">
        <f>H168</f>
        <v>1553.8</v>
      </c>
      <c r="I167" s="337">
        <f>I168</f>
        <v>903.6</v>
      </c>
      <c r="J167" s="261"/>
      <c r="K167" s="261"/>
      <c r="L167" s="261"/>
      <c r="M167" s="261"/>
      <c r="N167" s="261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248"/>
      <c r="CP167" s="248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  <c r="DB167" s="248"/>
      <c r="DC167" s="248"/>
      <c r="DD167" s="248"/>
      <c r="DE167" s="248"/>
      <c r="DF167" s="248"/>
      <c r="DG167" s="248"/>
      <c r="DH167" s="248"/>
      <c r="DI167" s="248"/>
      <c r="DJ167" s="248"/>
      <c r="DK167" s="248"/>
      <c r="DL167" s="248"/>
      <c r="DM167" s="248"/>
    </row>
    <row r="168" spans="1:117" ht="24" x14ac:dyDescent="0.2">
      <c r="A168" s="306" t="s">
        <v>59</v>
      </c>
      <c r="B168" s="301">
        <v>654</v>
      </c>
      <c r="C168" s="320">
        <v>8</v>
      </c>
      <c r="D168" s="320">
        <v>1</v>
      </c>
      <c r="E168" s="308" t="s">
        <v>241</v>
      </c>
      <c r="F168" s="301">
        <v>240</v>
      </c>
      <c r="G168" s="337">
        <f>1867+400</f>
        <v>2267</v>
      </c>
      <c r="H168" s="337">
        <v>1553.8</v>
      </c>
      <c r="I168" s="337">
        <v>903.6</v>
      </c>
      <c r="J168" s="261"/>
      <c r="K168" s="261"/>
      <c r="L168" s="261"/>
      <c r="M168" s="261"/>
      <c r="N168" s="261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  <c r="BI168" s="248"/>
      <c r="BJ168" s="248"/>
      <c r="BK168" s="248"/>
      <c r="BL168" s="248"/>
      <c r="BM168" s="248"/>
      <c r="BN168" s="248"/>
      <c r="BO168" s="248"/>
      <c r="BP168" s="248"/>
      <c r="BQ168" s="248"/>
      <c r="BR168" s="248"/>
      <c r="BS168" s="248"/>
      <c r="BT168" s="248"/>
      <c r="BU168" s="248"/>
      <c r="BV168" s="248"/>
      <c r="BW168" s="248"/>
      <c r="BX168" s="248"/>
      <c r="BY168" s="248"/>
      <c r="BZ168" s="248"/>
      <c r="CA168" s="248"/>
      <c r="CB168" s="248"/>
      <c r="CC168" s="248"/>
      <c r="CD168" s="248"/>
      <c r="CE168" s="248"/>
      <c r="CF168" s="248"/>
      <c r="CG168" s="248"/>
      <c r="CH168" s="248"/>
      <c r="CI168" s="248"/>
      <c r="CJ168" s="248"/>
      <c r="CK168" s="248"/>
      <c r="CL168" s="248"/>
      <c r="CM168" s="248"/>
      <c r="CN168" s="248"/>
      <c r="CO168" s="248"/>
      <c r="CP168" s="248"/>
      <c r="CQ168" s="248"/>
      <c r="CR168" s="248"/>
      <c r="CS168" s="248"/>
      <c r="CT168" s="248"/>
      <c r="CU168" s="248"/>
      <c r="CV168" s="248"/>
      <c r="CW168" s="248"/>
      <c r="CX168" s="248"/>
      <c r="CY168" s="248"/>
      <c r="CZ168" s="248"/>
      <c r="DA168" s="248"/>
      <c r="DB168" s="248"/>
      <c r="DC168" s="248"/>
      <c r="DD168" s="248"/>
      <c r="DE168" s="248"/>
      <c r="DF168" s="248"/>
      <c r="DG168" s="248"/>
      <c r="DH168" s="248"/>
      <c r="DI168" s="248"/>
      <c r="DJ168" s="248"/>
      <c r="DK168" s="248"/>
      <c r="DL168" s="248"/>
      <c r="DM168" s="248"/>
    </row>
    <row r="169" spans="1:117" x14ac:dyDescent="0.2">
      <c r="A169" s="307" t="s">
        <v>185</v>
      </c>
      <c r="B169" s="301">
        <v>654</v>
      </c>
      <c r="C169" s="320">
        <v>8</v>
      </c>
      <c r="D169" s="320">
        <v>1</v>
      </c>
      <c r="E169" s="308" t="s">
        <v>241</v>
      </c>
      <c r="F169" s="301">
        <v>800</v>
      </c>
      <c r="G169" s="337">
        <f>G170</f>
        <v>1</v>
      </c>
      <c r="H169" s="337">
        <f>H170</f>
        <v>1</v>
      </c>
      <c r="I169" s="337">
        <f>I170</f>
        <v>1</v>
      </c>
      <c r="J169" s="261"/>
      <c r="K169" s="261"/>
      <c r="L169" s="261"/>
      <c r="M169" s="261"/>
      <c r="N169" s="261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  <c r="BN169" s="248"/>
      <c r="BO169" s="248"/>
      <c r="BP169" s="248"/>
      <c r="BQ169" s="248"/>
      <c r="BR169" s="248"/>
      <c r="BS169" s="248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48"/>
      <c r="DB169" s="248"/>
      <c r="DC169" s="248"/>
      <c r="DD169" s="248"/>
      <c r="DE169" s="248"/>
      <c r="DF169" s="248"/>
      <c r="DG169" s="248"/>
      <c r="DH169" s="248"/>
      <c r="DI169" s="248"/>
      <c r="DJ169" s="248"/>
      <c r="DK169" s="248"/>
      <c r="DL169" s="248"/>
      <c r="DM169" s="248"/>
    </row>
    <row r="170" spans="1:117" x14ac:dyDescent="0.2">
      <c r="A170" s="300" t="s">
        <v>186</v>
      </c>
      <c r="B170" s="301">
        <v>654</v>
      </c>
      <c r="C170" s="320">
        <v>8</v>
      </c>
      <c r="D170" s="320">
        <v>1</v>
      </c>
      <c r="E170" s="308" t="s">
        <v>241</v>
      </c>
      <c r="F170" s="338">
        <v>850</v>
      </c>
      <c r="G170" s="337">
        <v>1</v>
      </c>
      <c r="H170" s="337">
        <v>1</v>
      </c>
      <c r="I170" s="337">
        <v>1</v>
      </c>
      <c r="J170" s="261"/>
      <c r="K170" s="261"/>
      <c r="L170" s="261"/>
      <c r="M170" s="261"/>
      <c r="N170" s="261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  <c r="BI170" s="248"/>
      <c r="BJ170" s="248"/>
      <c r="BK170" s="248"/>
      <c r="BL170" s="248"/>
      <c r="BM170" s="248"/>
      <c r="BN170" s="248"/>
      <c r="BO170" s="248"/>
      <c r="BP170" s="248"/>
      <c r="BQ170" s="248"/>
      <c r="BR170" s="248"/>
      <c r="BS170" s="248"/>
      <c r="BT170" s="248"/>
      <c r="BU170" s="248"/>
      <c r="BV170" s="248"/>
      <c r="BW170" s="248"/>
      <c r="BX170" s="248"/>
      <c r="BY170" s="248"/>
      <c r="BZ170" s="248"/>
      <c r="CA170" s="248"/>
      <c r="CB170" s="248"/>
      <c r="CC170" s="248"/>
      <c r="CD170" s="248"/>
      <c r="CE170" s="248"/>
      <c r="CF170" s="248"/>
      <c r="CG170" s="248"/>
      <c r="CH170" s="248"/>
      <c r="CI170" s="248"/>
      <c r="CJ170" s="248"/>
      <c r="CK170" s="248"/>
      <c r="CL170" s="248"/>
      <c r="CM170" s="248"/>
      <c r="CN170" s="248"/>
      <c r="CO170" s="248"/>
      <c r="CP170" s="248"/>
      <c r="CQ170" s="248"/>
      <c r="CR170" s="248"/>
      <c r="CS170" s="248"/>
      <c r="CT170" s="248"/>
      <c r="CU170" s="248"/>
      <c r="CV170" s="248"/>
      <c r="CW170" s="248"/>
      <c r="CX170" s="248"/>
      <c r="CY170" s="248"/>
      <c r="CZ170" s="248"/>
      <c r="DA170" s="248"/>
      <c r="DB170" s="248"/>
      <c r="DC170" s="248"/>
      <c r="DD170" s="248"/>
      <c r="DE170" s="248"/>
      <c r="DF170" s="248"/>
      <c r="DG170" s="248"/>
      <c r="DH170" s="248"/>
      <c r="DI170" s="248"/>
      <c r="DJ170" s="248"/>
      <c r="DK170" s="248"/>
      <c r="DL170" s="248"/>
      <c r="DM170" s="248"/>
    </row>
    <row r="171" spans="1:117" s="271" customFormat="1" ht="12" x14ac:dyDescent="0.2">
      <c r="A171" s="332" t="s">
        <v>111</v>
      </c>
      <c r="B171" s="301">
        <v>654</v>
      </c>
      <c r="C171" s="302">
        <v>8</v>
      </c>
      <c r="D171" s="302">
        <v>2</v>
      </c>
      <c r="E171" s="312"/>
      <c r="F171" s="301"/>
      <c r="G171" s="337">
        <f>G172</f>
        <v>1266.9000000000001</v>
      </c>
      <c r="H171" s="337">
        <f>H172</f>
        <v>1266.9000000000001</v>
      </c>
      <c r="I171" s="337">
        <f>I174</f>
        <v>1266.9000000000001</v>
      </c>
      <c r="J171" s="261"/>
      <c r="K171" s="261"/>
      <c r="L171" s="261"/>
      <c r="M171" s="261"/>
      <c r="N171" s="261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270"/>
      <c r="BC171" s="270"/>
      <c r="BD171" s="270"/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0"/>
      <c r="BS171" s="270"/>
      <c r="BT171" s="270"/>
      <c r="BU171" s="270"/>
      <c r="BV171" s="270"/>
      <c r="BW171" s="270"/>
      <c r="BX171" s="270"/>
      <c r="BY171" s="270"/>
      <c r="BZ171" s="270"/>
      <c r="CA171" s="270"/>
      <c r="CB171" s="270"/>
      <c r="CC171" s="270"/>
      <c r="CD171" s="270"/>
      <c r="CE171" s="270"/>
      <c r="CF171" s="270"/>
      <c r="CG171" s="270"/>
      <c r="CH171" s="270"/>
      <c r="CI171" s="270"/>
      <c r="CJ171" s="270"/>
      <c r="CK171" s="270"/>
      <c r="CL171" s="270"/>
      <c r="CM171" s="270"/>
      <c r="CN171" s="270"/>
      <c r="CO171" s="270"/>
      <c r="CP171" s="270"/>
      <c r="CQ171" s="270"/>
      <c r="CR171" s="270"/>
      <c r="CS171" s="270"/>
      <c r="CT171" s="270"/>
      <c r="CU171" s="270"/>
      <c r="CV171" s="270"/>
      <c r="CW171" s="270"/>
      <c r="CX171" s="270"/>
      <c r="CY171" s="270"/>
      <c r="CZ171" s="270"/>
      <c r="DA171" s="270"/>
      <c r="DB171" s="270"/>
      <c r="DC171" s="270"/>
      <c r="DD171" s="270"/>
      <c r="DE171" s="270"/>
      <c r="DF171" s="270"/>
      <c r="DG171" s="270"/>
      <c r="DH171" s="270"/>
      <c r="DI171" s="270"/>
      <c r="DJ171" s="270"/>
      <c r="DK171" s="270"/>
      <c r="DL171" s="270"/>
      <c r="DM171" s="270"/>
    </row>
    <row r="172" spans="1:117" s="271" customFormat="1" ht="24" x14ac:dyDescent="0.2">
      <c r="A172" s="313" t="s">
        <v>251</v>
      </c>
      <c r="B172" s="301">
        <v>654</v>
      </c>
      <c r="C172" s="302">
        <v>8</v>
      </c>
      <c r="D172" s="302">
        <v>2</v>
      </c>
      <c r="E172" s="335" t="s">
        <v>239</v>
      </c>
      <c r="F172" s="339"/>
      <c r="G172" s="337">
        <f>G173</f>
        <v>1266.9000000000001</v>
      </c>
      <c r="H172" s="337">
        <f>H173</f>
        <v>1266.9000000000001</v>
      </c>
      <c r="I172" s="337">
        <f>I174</f>
        <v>1266.9000000000001</v>
      </c>
      <c r="J172" s="261"/>
      <c r="K172" s="261"/>
      <c r="L172" s="261"/>
      <c r="M172" s="261"/>
      <c r="N172" s="261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270"/>
      <c r="AU172" s="270"/>
      <c r="AV172" s="270"/>
      <c r="AW172" s="270"/>
      <c r="AX172" s="270"/>
      <c r="AY172" s="270"/>
      <c r="AZ172" s="270"/>
      <c r="BA172" s="270"/>
      <c r="BB172" s="270"/>
      <c r="BC172" s="270"/>
      <c r="BD172" s="270"/>
      <c r="BE172" s="270"/>
      <c r="BF172" s="270"/>
      <c r="BG172" s="270"/>
      <c r="BH172" s="270"/>
      <c r="BI172" s="270"/>
      <c r="BJ172" s="270"/>
      <c r="BK172" s="270"/>
      <c r="BL172" s="270"/>
      <c r="BM172" s="270"/>
      <c r="BN172" s="270"/>
      <c r="BO172" s="270"/>
      <c r="BP172" s="270"/>
      <c r="BQ172" s="270"/>
      <c r="BR172" s="270"/>
      <c r="BS172" s="270"/>
      <c r="BT172" s="270"/>
      <c r="BU172" s="270"/>
      <c r="BV172" s="270"/>
      <c r="BW172" s="270"/>
      <c r="BX172" s="270"/>
      <c r="BY172" s="270"/>
      <c r="BZ172" s="270"/>
      <c r="CA172" s="270"/>
      <c r="CB172" s="270"/>
      <c r="CC172" s="270"/>
      <c r="CD172" s="270"/>
      <c r="CE172" s="270"/>
      <c r="CF172" s="270"/>
      <c r="CG172" s="270"/>
      <c r="CH172" s="270"/>
      <c r="CI172" s="270"/>
      <c r="CJ172" s="270"/>
      <c r="CK172" s="270"/>
      <c r="CL172" s="270"/>
      <c r="CM172" s="270"/>
      <c r="CN172" s="270"/>
      <c r="CO172" s="270"/>
      <c r="CP172" s="270"/>
      <c r="CQ172" s="270"/>
      <c r="CR172" s="270"/>
      <c r="CS172" s="270"/>
      <c r="CT172" s="270"/>
      <c r="CU172" s="270"/>
      <c r="CV172" s="270"/>
      <c r="CW172" s="270"/>
      <c r="CX172" s="270"/>
      <c r="CY172" s="270"/>
      <c r="CZ172" s="270"/>
      <c r="DA172" s="270"/>
      <c r="DB172" s="270"/>
      <c r="DC172" s="270"/>
      <c r="DD172" s="270"/>
      <c r="DE172" s="270"/>
      <c r="DF172" s="270"/>
      <c r="DG172" s="270"/>
      <c r="DH172" s="270"/>
      <c r="DI172" s="270"/>
      <c r="DJ172" s="270"/>
      <c r="DK172" s="270"/>
      <c r="DL172" s="270"/>
      <c r="DM172" s="270"/>
    </row>
    <row r="173" spans="1:117" s="271" customFormat="1" ht="36" x14ac:dyDescent="0.2">
      <c r="A173" s="313" t="s">
        <v>209</v>
      </c>
      <c r="B173" s="301">
        <v>654</v>
      </c>
      <c r="C173" s="302">
        <v>8</v>
      </c>
      <c r="D173" s="302">
        <v>2</v>
      </c>
      <c r="E173" s="335" t="s">
        <v>240</v>
      </c>
      <c r="F173" s="339"/>
      <c r="G173" s="337">
        <f>G174</f>
        <v>1266.9000000000001</v>
      </c>
      <c r="H173" s="337">
        <f>H175</f>
        <v>1266.9000000000001</v>
      </c>
      <c r="I173" s="337">
        <f>I174</f>
        <v>1266.9000000000001</v>
      </c>
      <c r="J173" s="261"/>
      <c r="K173" s="261"/>
      <c r="L173" s="261"/>
      <c r="M173" s="261"/>
      <c r="N173" s="261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70"/>
      <c r="BB173" s="270"/>
      <c r="BC173" s="270"/>
      <c r="BD173" s="270"/>
      <c r="BE173" s="270"/>
      <c r="BF173" s="270"/>
      <c r="BG173" s="270"/>
      <c r="BH173" s="270"/>
      <c r="BI173" s="270"/>
      <c r="BJ173" s="270"/>
      <c r="BK173" s="270"/>
      <c r="BL173" s="270"/>
      <c r="BM173" s="270"/>
      <c r="BN173" s="270"/>
      <c r="BO173" s="270"/>
      <c r="BP173" s="270"/>
      <c r="BQ173" s="270"/>
      <c r="BR173" s="270"/>
      <c r="BS173" s="270"/>
      <c r="BT173" s="270"/>
      <c r="BU173" s="270"/>
      <c r="BV173" s="270"/>
      <c r="BW173" s="270"/>
      <c r="BX173" s="270"/>
      <c r="BY173" s="270"/>
      <c r="BZ173" s="270"/>
      <c r="CA173" s="270"/>
      <c r="CB173" s="270"/>
      <c r="CC173" s="270"/>
      <c r="CD173" s="270"/>
      <c r="CE173" s="270"/>
      <c r="CF173" s="270"/>
      <c r="CG173" s="270"/>
      <c r="CH173" s="270"/>
      <c r="CI173" s="270"/>
      <c r="CJ173" s="270"/>
      <c r="CK173" s="270"/>
      <c r="CL173" s="270"/>
      <c r="CM173" s="270"/>
      <c r="CN173" s="270"/>
      <c r="CO173" s="270"/>
      <c r="CP173" s="270"/>
      <c r="CQ173" s="270"/>
      <c r="CR173" s="270"/>
      <c r="CS173" s="270"/>
      <c r="CT173" s="270"/>
      <c r="CU173" s="270"/>
      <c r="CV173" s="270"/>
      <c r="CW173" s="270"/>
      <c r="CX173" s="270"/>
      <c r="CY173" s="270"/>
      <c r="CZ173" s="270"/>
      <c r="DA173" s="270"/>
      <c r="DB173" s="270"/>
      <c r="DC173" s="270"/>
      <c r="DD173" s="270"/>
      <c r="DE173" s="270"/>
      <c r="DF173" s="270"/>
      <c r="DG173" s="270"/>
      <c r="DH173" s="270"/>
      <c r="DI173" s="270"/>
      <c r="DJ173" s="270"/>
      <c r="DK173" s="270"/>
      <c r="DL173" s="270"/>
      <c r="DM173" s="270"/>
    </row>
    <row r="174" spans="1:117" x14ac:dyDescent="0.2">
      <c r="A174" s="332" t="s">
        <v>290</v>
      </c>
      <c r="B174" s="301">
        <v>654</v>
      </c>
      <c r="C174" s="302">
        <v>8</v>
      </c>
      <c r="D174" s="302">
        <v>2</v>
      </c>
      <c r="E174" s="308" t="s">
        <v>241</v>
      </c>
      <c r="F174" s="301"/>
      <c r="G174" s="337">
        <f>G175</f>
        <v>1266.9000000000001</v>
      </c>
      <c r="H174" s="337">
        <f>H176</f>
        <v>1266.9000000000001</v>
      </c>
      <c r="I174" s="337">
        <f>I175</f>
        <v>1266.9000000000001</v>
      </c>
      <c r="J174" s="261"/>
      <c r="K174" s="261"/>
      <c r="L174" s="261"/>
      <c r="M174" s="261"/>
      <c r="N174" s="261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  <c r="BI174" s="248"/>
      <c r="BJ174" s="248"/>
      <c r="BK174" s="248"/>
      <c r="BL174" s="248"/>
      <c r="BM174" s="248"/>
      <c r="BN174" s="248"/>
      <c r="BO174" s="248"/>
      <c r="BP174" s="248"/>
      <c r="BQ174" s="248"/>
      <c r="BR174" s="248"/>
      <c r="BS174" s="248"/>
      <c r="BT174" s="248"/>
      <c r="BU174" s="248"/>
      <c r="BV174" s="248"/>
      <c r="BW174" s="248"/>
      <c r="BX174" s="248"/>
      <c r="BY174" s="248"/>
      <c r="BZ174" s="248"/>
      <c r="CA174" s="248"/>
      <c r="CB174" s="248"/>
      <c r="CC174" s="248"/>
      <c r="CD174" s="248"/>
      <c r="CE174" s="248"/>
      <c r="CF174" s="248"/>
      <c r="CG174" s="248"/>
      <c r="CH174" s="248"/>
      <c r="CI174" s="248"/>
      <c r="CJ174" s="248"/>
      <c r="CK174" s="248"/>
      <c r="CL174" s="248"/>
      <c r="CM174" s="248"/>
      <c r="CN174" s="248"/>
      <c r="CO174" s="248"/>
      <c r="CP174" s="248"/>
      <c r="CQ174" s="248"/>
      <c r="CR174" s="248"/>
      <c r="CS174" s="248"/>
      <c r="CT174" s="248"/>
      <c r="CU174" s="248"/>
      <c r="CV174" s="248"/>
      <c r="CW174" s="248"/>
      <c r="CX174" s="248"/>
      <c r="CY174" s="248"/>
      <c r="CZ174" s="248"/>
      <c r="DA174" s="248"/>
      <c r="DB174" s="248"/>
      <c r="DC174" s="248"/>
      <c r="DD174" s="248"/>
      <c r="DE174" s="248"/>
      <c r="DF174" s="248"/>
      <c r="DG174" s="248"/>
      <c r="DH174" s="248"/>
      <c r="DI174" s="248"/>
      <c r="DJ174" s="248"/>
      <c r="DK174" s="248"/>
      <c r="DL174" s="248"/>
      <c r="DM174" s="248"/>
    </row>
    <row r="175" spans="1:117" ht="48" x14ac:dyDescent="0.2">
      <c r="A175" s="306" t="s">
        <v>182</v>
      </c>
      <c r="B175" s="301">
        <v>654</v>
      </c>
      <c r="C175" s="320">
        <v>8</v>
      </c>
      <c r="D175" s="320">
        <v>2</v>
      </c>
      <c r="E175" s="308" t="s">
        <v>241</v>
      </c>
      <c r="F175" s="301">
        <v>100</v>
      </c>
      <c r="G175" s="337">
        <f>G176</f>
        <v>1266.9000000000001</v>
      </c>
      <c r="H175" s="337">
        <f>H176</f>
        <v>1266.9000000000001</v>
      </c>
      <c r="I175" s="337">
        <f>I176</f>
        <v>1266.9000000000001</v>
      </c>
      <c r="J175" s="261"/>
      <c r="K175" s="261"/>
      <c r="L175" s="261"/>
      <c r="M175" s="261"/>
      <c r="N175" s="261"/>
      <c r="AP175" s="248"/>
      <c r="AQ175" s="248"/>
      <c r="AR175" s="248"/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  <c r="BI175" s="248"/>
      <c r="BJ175" s="248"/>
      <c r="BK175" s="248"/>
      <c r="BL175" s="248"/>
      <c r="BM175" s="248"/>
      <c r="BN175" s="248"/>
      <c r="BO175" s="248"/>
      <c r="BP175" s="248"/>
      <c r="BQ175" s="248"/>
      <c r="BR175" s="248"/>
      <c r="BS175" s="248"/>
      <c r="BT175" s="248"/>
      <c r="BU175" s="248"/>
      <c r="BV175" s="248"/>
      <c r="BW175" s="248"/>
      <c r="BX175" s="248"/>
      <c r="BY175" s="248"/>
      <c r="BZ175" s="248"/>
      <c r="CA175" s="248"/>
      <c r="CB175" s="248"/>
      <c r="CC175" s="248"/>
      <c r="CD175" s="248"/>
      <c r="CE175" s="248"/>
      <c r="CF175" s="248"/>
      <c r="CG175" s="248"/>
      <c r="CH175" s="248"/>
      <c r="CI175" s="248"/>
      <c r="CJ175" s="248"/>
      <c r="CK175" s="248"/>
      <c r="CL175" s="248"/>
      <c r="CM175" s="248"/>
      <c r="CN175" s="248"/>
      <c r="CO175" s="248"/>
      <c r="CP175" s="248"/>
      <c r="CQ175" s="248"/>
      <c r="CR175" s="248"/>
      <c r="CS175" s="248"/>
      <c r="CT175" s="248"/>
      <c r="CU175" s="248"/>
      <c r="CV175" s="248"/>
      <c r="CW175" s="248"/>
      <c r="CX175" s="248"/>
      <c r="CY175" s="248"/>
      <c r="CZ175" s="248"/>
      <c r="DA175" s="248"/>
      <c r="DB175" s="248"/>
      <c r="DC175" s="248"/>
      <c r="DD175" s="248"/>
      <c r="DE175" s="248"/>
      <c r="DF175" s="248"/>
      <c r="DG175" s="248"/>
      <c r="DH175" s="248"/>
      <c r="DI175" s="248"/>
      <c r="DJ175" s="248"/>
      <c r="DK175" s="248"/>
      <c r="DL175" s="248"/>
      <c r="DM175" s="248"/>
    </row>
    <row r="176" spans="1:117" x14ac:dyDescent="0.2">
      <c r="A176" s="306" t="s">
        <v>192</v>
      </c>
      <c r="B176" s="301">
        <v>654</v>
      </c>
      <c r="C176" s="320">
        <v>8</v>
      </c>
      <c r="D176" s="320">
        <v>2</v>
      </c>
      <c r="E176" s="308" t="s">
        <v>241</v>
      </c>
      <c r="F176" s="301">
        <v>110</v>
      </c>
      <c r="G176" s="337">
        <v>1266.9000000000001</v>
      </c>
      <c r="H176" s="337">
        <v>1266.9000000000001</v>
      </c>
      <c r="I176" s="337">
        <v>1266.9000000000001</v>
      </c>
      <c r="J176" s="261"/>
      <c r="K176" s="261"/>
      <c r="L176" s="261"/>
      <c r="M176" s="261"/>
      <c r="N176" s="261"/>
      <c r="AP176" s="248"/>
      <c r="AQ176" s="248"/>
      <c r="AR176" s="248"/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  <c r="BI176" s="248"/>
      <c r="BJ176" s="248"/>
      <c r="BK176" s="248"/>
      <c r="BL176" s="248"/>
      <c r="BM176" s="248"/>
      <c r="BN176" s="248"/>
      <c r="BO176" s="248"/>
      <c r="BP176" s="248"/>
      <c r="BQ176" s="248"/>
      <c r="BR176" s="248"/>
      <c r="BS176" s="248"/>
      <c r="BT176" s="248"/>
      <c r="BU176" s="248"/>
      <c r="BV176" s="248"/>
      <c r="BW176" s="248"/>
      <c r="BX176" s="248"/>
      <c r="BY176" s="248"/>
      <c r="BZ176" s="248"/>
      <c r="CA176" s="248"/>
      <c r="CB176" s="248"/>
      <c r="CC176" s="248"/>
      <c r="CD176" s="248"/>
      <c r="CE176" s="248"/>
      <c r="CF176" s="248"/>
      <c r="CG176" s="248"/>
      <c r="CH176" s="248"/>
      <c r="CI176" s="248"/>
      <c r="CJ176" s="248"/>
      <c r="CK176" s="248"/>
      <c r="CL176" s="248"/>
      <c r="CM176" s="248"/>
      <c r="CN176" s="248"/>
      <c r="CO176" s="248"/>
      <c r="CP176" s="248"/>
      <c r="CQ176" s="248"/>
      <c r="CR176" s="248"/>
      <c r="CS176" s="248"/>
      <c r="CT176" s="248"/>
      <c r="CU176" s="248"/>
      <c r="CV176" s="248"/>
      <c r="CW176" s="248"/>
      <c r="CX176" s="248"/>
      <c r="CY176" s="248"/>
      <c r="CZ176" s="248"/>
      <c r="DA176" s="248"/>
      <c r="DB176" s="248"/>
      <c r="DC176" s="248"/>
      <c r="DD176" s="248"/>
      <c r="DE176" s="248"/>
      <c r="DF176" s="248"/>
      <c r="DG176" s="248"/>
      <c r="DH176" s="248"/>
      <c r="DI176" s="248"/>
      <c r="DJ176" s="248"/>
      <c r="DK176" s="248"/>
      <c r="DL176" s="248"/>
      <c r="DM176" s="248"/>
    </row>
    <row r="177" spans="1:117" s="255" customFormat="1" x14ac:dyDescent="0.2">
      <c r="A177" s="332" t="s">
        <v>39</v>
      </c>
      <c r="B177" s="301">
        <v>654</v>
      </c>
      <c r="C177" s="320">
        <v>10</v>
      </c>
      <c r="D177" s="320">
        <v>0</v>
      </c>
      <c r="E177" s="312"/>
      <c r="F177" s="322"/>
      <c r="G177" s="337">
        <f>G178</f>
        <v>318.39999999999998</v>
      </c>
      <c r="H177" s="337">
        <f t="shared" ref="H177:I177" si="29">H178</f>
        <v>378</v>
      </c>
      <c r="I177" s="337">
        <f t="shared" si="29"/>
        <v>378</v>
      </c>
      <c r="J177" s="261"/>
      <c r="K177" s="261"/>
      <c r="L177" s="261"/>
      <c r="M177" s="261"/>
      <c r="N177" s="261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  <c r="BE177" s="254"/>
      <c r="BF177" s="254"/>
      <c r="BG177" s="254"/>
      <c r="BH177" s="254"/>
      <c r="BI177" s="254"/>
      <c r="BJ177" s="254"/>
      <c r="BK177" s="254"/>
      <c r="BL177" s="254"/>
      <c r="BM177" s="254"/>
      <c r="BN177" s="254"/>
      <c r="BO177" s="254"/>
      <c r="BP177" s="254"/>
      <c r="BQ177" s="254"/>
      <c r="BR177" s="254"/>
      <c r="BS177" s="254"/>
      <c r="BT177" s="254"/>
      <c r="BU177" s="254"/>
      <c r="BV177" s="254"/>
      <c r="BW177" s="254"/>
      <c r="BX177" s="254"/>
      <c r="BY177" s="254"/>
      <c r="BZ177" s="254"/>
      <c r="CA177" s="254"/>
      <c r="CB177" s="254"/>
      <c r="CC177" s="254"/>
      <c r="CD177" s="254"/>
      <c r="CE177" s="254"/>
      <c r="CF177" s="254"/>
      <c r="CG177" s="254"/>
      <c r="CH177" s="254"/>
      <c r="CI177" s="254"/>
      <c r="CJ177" s="254"/>
      <c r="CK177" s="254"/>
      <c r="CL177" s="254"/>
      <c r="CM177" s="254"/>
      <c r="CN177" s="254"/>
      <c r="CO177" s="254"/>
      <c r="CP177" s="254"/>
      <c r="CQ177" s="254"/>
      <c r="CR177" s="254"/>
      <c r="CS177" s="254"/>
      <c r="CT177" s="254"/>
      <c r="CU177" s="254"/>
      <c r="CV177" s="254"/>
      <c r="CW177" s="254"/>
      <c r="CX177" s="254"/>
      <c r="CY177" s="254"/>
      <c r="CZ177" s="254"/>
      <c r="DA177" s="254"/>
      <c r="DB177" s="254"/>
      <c r="DC177" s="254"/>
      <c r="DD177" s="254"/>
      <c r="DE177" s="254"/>
      <c r="DF177" s="254"/>
      <c r="DG177" s="254"/>
      <c r="DH177" s="254"/>
      <c r="DI177" s="254"/>
      <c r="DJ177" s="254"/>
      <c r="DK177" s="254"/>
      <c r="DL177" s="254"/>
      <c r="DM177" s="254"/>
    </row>
    <row r="178" spans="1:117" x14ac:dyDescent="0.2">
      <c r="A178" s="306" t="s">
        <v>40</v>
      </c>
      <c r="B178" s="301">
        <v>654</v>
      </c>
      <c r="C178" s="320">
        <v>10</v>
      </c>
      <c r="D178" s="320">
        <v>1</v>
      </c>
      <c r="E178" s="321"/>
      <c r="F178" s="322"/>
      <c r="G178" s="337">
        <f>G179</f>
        <v>318.39999999999998</v>
      </c>
      <c r="H178" s="337">
        <f t="shared" ref="H178:I178" si="30">H179</f>
        <v>378</v>
      </c>
      <c r="I178" s="337">
        <f t="shared" si="30"/>
        <v>378</v>
      </c>
      <c r="J178" s="261"/>
      <c r="K178" s="261"/>
      <c r="L178" s="261"/>
      <c r="M178" s="261"/>
      <c r="N178" s="261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/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  <c r="DB178" s="248"/>
      <c r="DC178" s="248"/>
      <c r="DD178" s="248"/>
      <c r="DE178" s="248"/>
      <c r="DF178" s="248"/>
      <c r="DG178" s="248"/>
      <c r="DH178" s="248"/>
      <c r="DI178" s="248"/>
      <c r="DJ178" s="248"/>
      <c r="DK178" s="248"/>
      <c r="DL178" s="248"/>
      <c r="DM178" s="248"/>
    </row>
    <row r="179" spans="1:117" ht="24" x14ac:dyDescent="0.2">
      <c r="A179" s="306" t="s">
        <v>217</v>
      </c>
      <c r="B179" s="301">
        <v>654</v>
      </c>
      <c r="C179" s="320">
        <v>10</v>
      </c>
      <c r="D179" s="320">
        <v>1</v>
      </c>
      <c r="E179" s="303" t="s">
        <v>154</v>
      </c>
      <c r="F179" s="322"/>
      <c r="G179" s="337">
        <f>G181</f>
        <v>318.39999999999998</v>
      </c>
      <c r="H179" s="337">
        <f>H181</f>
        <v>378</v>
      </c>
      <c r="I179" s="337">
        <f>I181</f>
        <v>378</v>
      </c>
      <c r="J179" s="261"/>
      <c r="K179" s="261"/>
      <c r="L179" s="261"/>
      <c r="M179" s="261"/>
      <c r="N179" s="261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8"/>
      <c r="BX179" s="248"/>
      <c r="BY179" s="248"/>
      <c r="BZ179" s="248"/>
      <c r="CA179" s="248"/>
      <c r="CB179" s="248"/>
      <c r="CC179" s="248"/>
      <c r="CD179" s="248"/>
      <c r="CE179" s="248"/>
      <c r="CF179" s="248"/>
      <c r="CG179" s="248"/>
      <c r="CH179" s="248"/>
      <c r="CI179" s="248"/>
      <c r="CJ179" s="248"/>
      <c r="CK179" s="248"/>
      <c r="CL179" s="248"/>
      <c r="CM179" s="248"/>
      <c r="CN179" s="248"/>
      <c r="CO179" s="248"/>
      <c r="CP179" s="248"/>
      <c r="CQ179" s="248"/>
      <c r="CR179" s="248"/>
      <c r="CS179" s="248"/>
      <c r="CT179" s="248"/>
      <c r="CU179" s="248"/>
      <c r="CV179" s="248"/>
      <c r="CW179" s="248"/>
      <c r="CX179" s="248"/>
      <c r="CY179" s="248"/>
      <c r="CZ179" s="248"/>
      <c r="DA179" s="248"/>
      <c r="DB179" s="248"/>
      <c r="DC179" s="248"/>
      <c r="DD179" s="248"/>
      <c r="DE179" s="248"/>
      <c r="DF179" s="248"/>
      <c r="DG179" s="248"/>
      <c r="DH179" s="248"/>
      <c r="DI179" s="248"/>
      <c r="DJ179" s="248"/>
      <c r="DK179" s="248"/>
      <c r="DL179" s="248"/>
      <c r="DM179" s="248"/>
    </row>
    <row r="180" spans="1:117" ht="24" x14ac:dyDescent="0.2">
      <c r="A180" s="306" t="s">
        <v>298</v>
      </c>
      <c r="B180" s="301">
        <v>654</v>
      </c>
      <c r="C180" s="320">
        <v>10</v>
      </c>
      <c r="D180" s="320">
        <v>1</v>
      </c>
      <c r="E180" s="303" t="s">
        <v>253</v>
      </c>
      <c r="F180" s="322"/>
      <c r="G180" s="337">
        <f t="shared" ref="G180:I183" si="31">G181</f>
        <v>318.39999999999998</v>
      </c>
      <c r="H180" s="337">
        <f t="shared" si="31"/>
        <v>378</v>
      </c>
      <c r="I180" s="337">
        <f t="shared" si="31"/>
        <v>378</v>
      </c>
      <c r="J180" s="261"/>
      <c r="K180" s="261"/>
      <c r="L180" s="261"/>
      <c r="M180" s="261"/>
      <c r="N180" s="261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  <c r="BW180" s="248"/>
      <c r="BX180" s="248"/>
      <c r="BY180" s="248"/>
      <c r="BZ180" s="248"/>
      <c r="CA180" s="248"/>
      <c r="CB180" s="248"/>
      <c r="CC180" s="248"/>
      <c r="CD180" s="248"/>
      <c r="CE180" s="248"/>
      <c r="CF180" s="248"/>
      <c r="CG180" s="248"/>
      <c r="CH180" s="248"/>
      <c r="CI180" s="248"/>
      <c r="CJ180" s="248"/>
      <c r="CK180" s="248"/>
      <c r="CL180" s="248"/>
      <c r="CM180" s="248"/>
      <c r="CN180" s="248"/>
      <c r="CO180" s="248"/>
      <c r="CP180" s="248"/>
      <c r="CQ180" s="248"/>
      <c r="CR180" s="248"/>
      <c r="CS180" s="248"/>
      <c r="CT180" s="248"/>
      <c r="CU180" s="248"/>
      <c r="CV180" s="248"/>
      <c r="CW180" s="248"/>
      <c r="CX180" s="248"/>
      <c r="CY180" s="248"/>
      <c r="CZ180" s="248"/>
      <c r="DA180" s="248"/>
      <c r="DB180" s="248"/>
      <c r="DC180" s="248"/>
      <c r="DD180" s="248"/>
      <c r="DE180" s="248"/>
      <c r="DF180" s="248"/>
      <c r="DG180" s="248"/>
      <c r="DH180" s="248"/>
      <c r="DI180" s="248"/>
      <c r="DJ180" s="248"/>
      <c r="DK180" s="248"/>
      <c r="DL180" s="248"/>
      <c r="DM180" s="248"/>
    </row>
    <row r="181" spans="1:117" ht="24" x14ac:dyDescent="0.2">
      <c r="A181" s="306" t="s">
        <v>218</v>
      </c>
      <c r="B181" s="301">
        <v>654</v>
      </c>
      <c r="C181" s="320">
        <v>10</v>
      </c>
      <c r="D181" s="320">
        <v>1</v>
      </c>
      <c r="E181" s="303" t="s">
        <v>226</v>
      </c>
      <c r="F181" s="322"/>
      <c r="G181" s="337">
        <f t="shared" si="31"/>
        <v>318.39999999999998</v>
      </c>
      <c r="H181" s="337">
        <f t="shared" si="31"/>
        <v>378</v>
      </c>
      <c r="I181" s="337">
        <f t="shared" si="31"/>
        <v>378</v>
      </c>
      <c r="J181" s="261"/>
      <c r="K181" s="261"/>
      <c r="L181" s="261"/>
      <c r="M181" s="261"/>
      <c r="N181" s="261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8"/>
      <c r="BW181" s="248"/>
      <c r="BX181" s="248"/>
      <c r="BY181" s="248"/>
      <c r="BZ181" s="248"/>
      <c r="CA181" s="248"/>
      <c r="CB181" s="248"/>
      <c r="CC181" s="248"/>
      <c r="CD181" s="248"/>
      <c r="CE181" s="248"/>
      <c r="CF181" s="248"/>
      <c r="CG181" s="248"/>
      <c r="CH181" s="248"/>
      <c r="CI181" s="248"/>
      <c r="CJ181" s="248"/>
      <c r="CK181" s="248"/>
      <c r="CL181" s="248"/>
      <c r="CM181" s="248"/>
      <c r="CN181" s="248"/>
      <c r="CO181" s="248"/>
      <c r="CP181" s="248"/>
      <c r="CQ181" s="248"/>
      <c r="CR181" s="248"/>
      <c r="CS181" s="248"/>
      <c r="CT181" s="248"/>
      <c r="CU181" s="248"/>
      <c r="CV181" s="248"/>
      <c r="CW181" s="248"/>
      <c r="CX181" s="248"/>
      <c r="CY181" s="248"/>
      <c r="CZ181" s="248"/>
      <c r="DA181" s="248"/>
      <c r="DB181" s="248"/>
      <c r="DC181" s="248"/>
      <c r="DD181" s="248"/>
      <c r="DE181" s="248"/>
      <c r="DF181" s="248"/>
      <c r="DG181" s="248"/>
      <c r="DH181" s="248"/>
      <c r="DI181" s="248"/>
      <c r="DJ181" s="248"/>
      <c r="DK181" s="248"/>
      <c r="DL181" s="248"/>
      <c r="DM181" s="248"/>
    </row>
    <row r="182" spans="1:117" ht="48" x14ac:dyDescent="0.2">
      <c r="A182" s="306" t="s">
        <v>282</v>
      </c>
      <c r="B182" s="301">
        <v>654</v>
      </c>
      <c r="C182" s="320">
        <v>10</v>
      </c>
      <c r="D182" s="320">
        <v>1</v>
      </c>
      <c r="E182" s="303" t="s">
        <v>273</v>
      </c>
      <c r="F182" s="322">
        <v>0</v>
      </c>
      <c r="G182" s="337">
        <f>G183</f>
        <v>318.39999999999998</v>
      </c>
      <c r="H182" s="337">
        <f t="shared" si="31"/>
        <v>378</v>
      </c>
      <c r="I182" s="337">
        <f t="shared" si="31"/>
        <v>378</v>
      </c>
      <c r="J182" s="261"/>
      <c r="K182" s="261"/>
      <c r="L182" s="261"/>
      <c r="M182" s="261"/>
      <c r="N182" s="261"/>
      <c r="AP182" s="248"/>
      <c r="AQ182" s="248"/>
      <c r="AR182" s="248"/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  <c r="BI182" s="248"/>
      <c r="BJ182" s="248"/>
      <c r="BK182" s="248"/>
      <c r="BL182" s="248"/>
      <c r="BM182" s="248"/>
      <c r="BN182" s="248"/>
      <c r="BO182" s="248"/>
      <c r="BP182" s="248"/>
      <c r="BQ182" s="248"/>
      <c r="BR182" s="248"/>
      <c r="BS182" s="248"/>
      <c r="BT182" s="248"/>
      <c r="BU182" s="248"/>
      <c r="BV182" s="248"/>
      <c r="BW182" s="248"/>
      <c r="BX182" s="248"/>
      <c r="BY182" s="248"/>
      <c r="BZ182" s="248"/>
      <c r="CA182" s="248"/>
      <c r="CB182" s="248"/>
      <c r="CC182" s="248"/>
      <c r="CD182" s="248"/>
      <c r="CE182" s="248"/>
      <c r="CF182" s="248"/>
      <c r="CG182" s="248"/>
      <c r="CH182" s="248"/>
      <c r="CI182" s="248"/>
      <c r="CJ182" s="248"/>
      <c r="CK182" s="248"/>
      <c r="CL182" s="248"/>
      <c r="CM182" s="248"/>
      <c r="CN182" s="248"/>
      <c r="CO182" s="248"/>
      <c r="CP182" s="248"/>
      <c r="CQ182" s="248"/>
      <c r="CR182" s="248"/>
      <c r="CS182" s="248"/>
      <c r="CT182" s="248"/>
      <c r="CU182" s="248"/>
      <c r="CV182" s="248"/>
      <c r="CW182" s="248"/>
      <c r="CX182" s="248"/>
      <c r="CY182" s="248"/>
      <c r="CZ182" s="248"/>
      <c r="DA182" s="248"/>
      <c r="DB182" s="248"/>
      <c r="DC182" s="248"/>
      <c r="DD182" s="248"/>
      <c r="DE182" s="248"/>
      <c r="DF182" s="248"/>
      <c r="DG182" s="248"/>
      <c r="DH182" s="248"/>
      <c r="DI182" s="248"/>
      <c r="DJ182" s="248"/>
      <c r="DK182" s="248"/>
      <c r="DL182" s="248"/>
      <c r="DM182" s="248"/>
    </row>
    <row r="183" spans="1:117" x14ac:dyDescent="0.2">
      <c r="A183" s="306" t="s">
        <v>211</v>
      </c>
      <c r="B183" s="301">
        <v>654</v>
      </c>
      <c r="C183" s="320">
        <v>10</v>
      </c>
      <c r="D183" s="320">
        <v>1</v>
      </c>
      <c r="E183" s="303" t="s">
        <v>273</v>
      </c>
      <c r="F183" s="322">
        <v>300</v>
      </c>
      <c r="G183" s="337">
        <f t="shared" si="31"/>
        <v>318.39999999999998</v>
      </c>
      <c r="H183" s="337">
        <f t="shared" si="31"/>
        <v>378</v>
      </c>
      <c r="I183" s="337">
        <f t="shared" si="31"/>
        <v>378</v>
      </c>
      <c r="J183" s="261"/>
      <c r="K183" s="261"/>
      <c r="L183" s="261"/>
      <c r="M183" s="261"/>
      <c r="N183" s="261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  <c r="BN183" s="248"/>
      <c r="BO183" s="248"/>
      <c r="BP183" s="248"/>
      <c r="BQ183" s="248"/>
      <c r="BR183" s="248"/>
      <c r="BS183" s="248"/>
      <c r="BT183" s="248"/>
      <c r="BU183" s="248"/>
      <c r="BV183" s="248"/>
      <c r="BW183" s="248"/>
      <c r="BX183" s="248"/>
      <c r="BY183" s="248"/>
      <c r="BZ183" s="248"/>
      <c r="CA183" s="248"/>
      <c r="CB183" s="248"/>
      <c r="CC183" s="248"/>
      <c r="CD183" s="248"/>
      <c r="CE183" s="248"/>
      <c r="CF183" s="248"/>
      <c r="CG183" s="248"/>
      <c r="CH183" s="248"/>
      <c r="CI183" s="248"/>
      <c r="CJ183" s="248"/>
      <c r="CK183" s="248"/>
      <c r="CL183" s="248"/>
      <c r="CM183" s="248"/>
      <c r="CN183" s="248"/>
      <c r="CO183" s="248"/>
      <c r="CP183" s="248"/>
      <c r="CQ183" s="248"/>
      <c r="CR183" s="248"/>
      <c r="CS183" s="248"/>
      <c r="CT183" s="248"/>
      <c r="CU183" s="248"/>
      <c r="CV183" s="248"/>
      <c r="CW183" s="248"/>
      <c r="CX183" s="248"/>
      <c r="CY183" s="248"/>
      <c r="CZ183" s="248"/>
      <c r="DA183" s="248"/>
      <c r="DB183" s="248"/>
      <c r="DC183" s="248"/>
      <c r="DD183" s="248"/>
      <c r="DE183" s="248"/>
      <c r="DF183" s="248"/>
      <c r="DG183" s="248"/>
      <c r="DH183" s="248"/>
      <c r="DI183" s="248"/>
      <c r="DJ183" s="248"/>
      <c r="DK183" s="248"/>
      <c r="DL183" s="248"/>
      <c r="DM183" s="248"/>
    </row>
    <row r="184" spans="1:117" x14ac:dyDescent="0.2">
      <c r="A184" s="306" t="s">
        <v>283</v>
      </c>
      <c r="B184" s="301">
        <v>654</v>
      </c>
      <c r="C184" s="320">
        <v>10</v>
      </c>
      <c r="D184" s="320">
        <v>1</v>
      </c>
      <c r="E184" s="303" t="s">
        <v>273</v>
      </c>
      <c r="F184" s="322">
        <v>310</v>
      </c>
      <c r="G184" s="337">
        <v>318.39999999999998</v>
      </c>
      <c r="H184" s="337">
        <v>378</v>
      </c>
      <c r="I184" s="337">
        <v>378</v>
      </c>
      <c r="J184" s="261"/>
      <c r="K184" s="261"/>
      <c r="L184" s="261"/>
      <c r="M184" s="261"/>
      <c r="N184" s="261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  <c r="BN184" s="248"/>
      <c r="BO184" s="248"/>
      <c r="BP184" s="248"/>
      <c r="BQ184" s="248"/>
      <c r="BR184" s="248"/>
      <c r="BS184" s="248"/>
      <c r="BT184" s="248"/>
      <c r="BU184" s="248"/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248"/>
      <c r="CF184" s="248"/>
      <c r="CG184" s="248"/>
      <c r="CH184" s="248"/>
      <c r="CI184" s="248"/>
      <c r="CJ184" s="248"/>
      <c r="CK184" s="248"/>
      <c r="CL184" s="248"/>
      <c r="CM184" s="248"/>
      <c r="CN184" s="248"/>
      <c r="CO184" s="248"/>
      <c r="CP184" s="248"/>
      <c r="CQ184" s="248"/>
      <c r="CR184" s="248"/>
      <c r="CS184" s="248"/>
      <c r="CT184" s="248"/>
      <c r="CU184" s="248"/>
      <c r="CV184" s="248"/>
      <c r="CW184" s="248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</row>
    <row r="185" spans="1:117" x14ac:dyDescent="0.2">
      <c r="A185" s="332" t="s">
        <v>112</v>
      </c>
      <c r="B185" s="301">
        <v>654</v>
      </c>
      <c r="C185" s="302">
        <v>11</v>
      </c>
      <c r="D185" s="302">
        <v>0</v>
      </c>
      <c r="E185" s="303"/>
      <c r="F185" s="301"/>
      <c r="G185" s="304">
        <f>G186</f>
        <v>427.3</v>
      </c>
      <c r="H185" s="304">
        <f>H188</f>
        <v>339.4</v>
      </c>
      <c r="I185" s="304">
        <f>I188</f>
        <v>339.4</v>
      </c>
      <c r="J185" s="261"/>
      <c r="K185" s="261"/>
      <c r="L185" s="261"/>
      <c r="M185" s="261"/>
      <c r="N185" s="261"/>
      <c r="AP185" s="248"/>
      <c r="AQ185" s="248"/>
      <c r="AR185" s="248"/>
      <c r="AS185" s="248"/>
      <c r="AT185" s="248"/>
      <c r="AU185" s="248"/>
      <c r="AV185" s="248"/>
      <c r="AW185" s="248"/>
      <c r="AX185" s="248"/>
      <c r="AY185" s="248"/>
      <c r="AZ185" s="248"/>
      <c r="BA185" s="248"/>
      <c r="BB185" s="248"/>
      <c r="BC185" s="248"/>
      <c r="BD185" s="248"/>
      <c r="BE185" s="248"/>
      <c r="BF185" s="248"/>
      <c r="BG185" s="248"/>
      <c r="BH185" s="248"/>
      <c r="BI185" s="248"/>
      <c r="BJ185" s="248"/>
      <c r="BK185" s="248"/>
      <c r="BL185" s="248"/>
      <c r="BM185" s="248"/>
      <c r="BN185" s="248"/>
      <c r="BO185" s="248"/>
      <c r="BP185" s="248"/>
      <c r="BQ185" s="248"/>
      <c r="BR185" s="248"/>
      <c r="BS185" s="248"/>
      <c r="BT185" s="248"/>
      <c r="BU185" s="248"/>
      <c r="BV185" s="248"/>
      <c r="BW185" s="248"/>
      <c r="BX185" s="248"/>
      <c r="BY185" s="248"/>
      <c r="BZ185" s="248"/>
      <c r="CA185" s="248"/>
      <c r="CB185" s="248"/>
      <c r="CC185" s="248"/>
      <c r="CD185" s="248"/>
      <c r="CE185" s="248"/>
      <c r="CF185" s="248"/>
      <c r="CG185" s="248"/>
      <c r="CH185" s="248"/>
      <c r="CI185" s="248"/>
      <c r="CJ185" s="248"/>
      <c r="CK185" s="248"/>
      <c r="CL185" s="248"/>
      <c r="CM185" s="248"/>
      <c r="CN185" s="248"/>
      <c r="CO185" s="248"/>
      <c r="CP185" s="248"/>
      <c r="CQ185" s="248"/>
      <c r="CR185" s="248"/>
      <c r="CS185" s="248"/>
      <c r="CT185" s="248"/>
      <c r="CU185" s="248"/>
      <c r="CV185" s="248"/>
      <c r="CW185" s="248"/>
      <c r="CX185" s="248"/>
      <c r="CY185" s="248"/>
      <c r="CZ185" s="248"/>
      <c r="DA185" s="248"/>
      <c r="DB185" s="248"/>
      <c r="DC185" s="248"/>
      <c r="DD185" s="248"/>
      <c r="DE185" s="248"/>
      <c r="DF185" s="248"/>
      <c r="DG185" s="248"/>
      <c r="DH185" s="248"/>
      <c r="DI185" s="248"/>
      <c r="DJ185" s="248"/>
      <c r="DK185" s="248"/>
      <c r="DL185" s="248"/>
      <c r="DM185" s="248"/>
    </row>
    <row r="186" spans="1:117" s="255" customFormat="1" x14ac:dyDescent="0.2">
      <c r="A186" s="332" t="s">
        <v>213</v>
      </c>
      <c r="B186" s="301">
        <v>654</v>
      </c>
      <c r="C186" s="302">
        <v>11</v>
      </c>
      <c r="D186" s="302">
        <v>1</v>
      </c>
      <c r="E186" s="303"/>
      <c r="F186" s="301"/>
      <c r="G186" s="304">
        <f>G187+G192</f>
        <v>427.3</v>
      </c>
      <c r="H186" s="304">
        <f>H189</f>
        <v>339.4</v>
      </c>
      <c r="I186" s="304">
        <f>I189</f>
        <v>339.4</v>
      </c>
      <c r="J186" s="261"/>
      <c r="K186" s="261"/>
      <c r="L186" s="261"/>
      <c r="M186" s="261"/>
      <c r="N186" s="261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254"/>
      <c r="BF186" s="254"/>
      <c r="BG186" s="254"/>
      <c r="BH186" s="254"/>
      <c r="BI186" s="254"/>
      <c r="BJ186" s="254"/>
      <c r="BK186" s="254"/>
      <c r="BL186" s="254"/>
      <c r="BM186" s="254"/>
      <c r="BN186" s="254"/>
      <c r="BO186" s="254"/>
      <c r="BP186" s="254"/>
      <c r="BQ186" s="254"/>
      <c r="BR186" s="254"/>
      <c r="BS186" s="254"/>
      <c r="BT186" s="254"/>
      <c r="BU186" s="254"/>
      <c r="BV186" s="254"/>
      <c r="BW186" s="254"/>
      <c r="BX186" s="254"/>
      <c r="BY186" s="254"/>
      <c r="BZ186" s="254"/>
      <c r="CA186" s="254"/>
      <c r="CB186" s="254"/>
      <c r="CC186" s="254"/>
      <c r="CD186" s="254"/>
      <c r="CE186" s="254"/>
      <c r="CF186" s="254"/>
      <c r="CG186" s="254"/>
      <c r="CH186" s="254"/>
      <c r="CI186" s="254"/>
      <c r="CJ186" s="254"/>
      <c r="CK186" s="254"/>
      <c r="CL186" s="254"/>
      <c r="CM186" s="254"/>
      <c r="CN186" s="254"/>
      <c r="CO186" s="254"/>
      <c r="CP186" s="254"/>
      <c r="CQ186" s="254"/>
      <c r="CR186" s="254"/>
      <c r="CS186" s="254"/>
      <c r="CT186" s="254"/>
      <c r="CU186" s="254"/>
      <c r="CV186" s="254"/>
      <c r="CW186" s="254"/>
      <c r="CX186" s="254"/>
      <c r="CY186" s="254"/>
      <c r="CZ186" s="254"/>
      <c r="DA186" s="254"/>
      <c r="DB186" s="254"/>
      <c r="DC186" s="254"/>
      <c r="DD186" s="254"/>
      <c r="DE186" s="254"/>
      <c r="DF186" s="254"/>
      <c r="DG186" s="254"/>
      <c r="DH186" s="254"/>
      <c r="DI186" s="254"/>
      <c r="DJ186" s="254"/>
      <c r="DK186" s="254"/>
      <c r="DL186" s="254"/>
      <c r="DM186" s="254"/>
    </row>
    <row r="187" spans="1:117" s="255" customFormat="1" ht="24" x14ac:dyDescent="0.2">
      <c r="A187" s="313" t="s">
        <v>146</v>
      </c>
      <c r="B187" s="301">
        <v>654</v>
      </c>
      <c r="C187" s="302">
        <v>11</v>
      </c>
      <c r="D187" s="302">
        <v>1</v>
      </c>
      <c r="E187" s="308" t="s">
        <v>242</v>
      </c>
      <c r="F187" s="301"/>
      <c r="G187" s="304">
        <f>G189</f>
        <v>344.1</v>
      </c>
      <c r="H187" s="304">
        <f>H189</f>
        <v>339.4</v>
      </c>
      <c r="I187" s="304">
        <f>I189</f>
        <v>339.4</v>
      </c>
      <c r="J187" s="261"/>
      <c r="K187" s="261"/>
      <c r="L187" s="261"/>
      <c r="M187" s="261"/>
      <c r="N187" s="261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254"/>
      <c r="BD187" s="254"/>
      <c r="BE187" s="254"/>
      <c r="BF187" s="254"/>
      <c r="BG187" s="254"/>
      <c r="BH187" s="254"/>
      <c r="BI187" s="254"/>
      <c r="BJ187" s="254"/>
      <c r="BK187" s="254"/>
      <c r="BL187" s="254"/>
      <c r="BM187" s="254"/>
      <c r="BN187" s="254"/>
      <c r="BO187" s="254"/>
      <c r="BP187" s="254"/>
      <c r="BQ187" s="254"/>
      <c r="BR187" s="254"/>
      <c r="BS187" s="254"/>
      <c r="BT187" s="254"/>
      <c r="BU187" s="254"/>
      <c r="BV187" s="254"/>
      <c r="BW187" s="254"/>
      <c r="BX187" s="254"/>
      <c r="BY187" s="254"/>
      <c r="BZ187" s="254"/>
      <c r="CA187" s="254"/>
      <c r="CB187" s="254"/>
      <c r="CC187" s="254"/>
      <c r="CD187" s="254"/>
      <c r="CE187" s="254"/>
      <c r="CF187" s="254"/>
      <c r="CG187" s="254"/>
      <c r="CH187" s="254"/>
      <c r="CI187" s="254"/>
      <c r="CJ187" s="254"/>
      <c r="CK187" s="254"/>
      <c r="CL187" s="254"/>
      <c r="CM187" s="254"/>
      <c r="CN187" s="254"/>
      <c r="CO187" s="254"/>
      <c r="CP187" s="254"/>
      <c r="CQ187" s="254"/>
      <c r="CR187" s="254"/>
      <c r="CS187" s="254"/>
      <c r="CT187" s="254"/>
      <c r="CU187" s="254"/>
      <c r="CV187" s="254"/>
      <c r="CW187" s="254"/>
      <c r="CX187" s="254"/>
      <c r="CY187" s="254"/>
      <c r="CZ187" s="254"/>
      <c r="DA187" s="254"/>
      <c r="DB187" s="254"/>
      <c r="DC187" s="254"/>
      <c r="DD187" s="254"/>
      <c r="DE187" s="254"/>
      <c r="DF187" s="254"/>
      <c r="DG187" s="254"/>
      <c r="DH187" s="254"/>
      <c r="DI187" s="254"/>
      <c r="DJ187" s="254"/>
      <c r="DK187" s="254"/>
      <c r="DL187" s="254"/>
      <c r="DM187" s="254"/>
    </row>
    <row r="188" spans="1:117" s="255" customFormat="1" ht="24" x14ac:dyDescent="0.2">
      <c r="A188" s="313" t="s">
        <v>299</v>
      </c>
      <c r="B188" s="301">
        <v>654</v>
      </c>
      <c r="C188" s="302">
        <v>11</v>
      </c>
      <c r="D188" s="302">
        <v>1</v>
      </c>
      <c r="E188" s="308" t="s">
        <v>243</v>
      </c>
      <c r="F188" s="301"/>
      <c r="G188" s="304">
        <f>G189</f>
        <v>344.1</v>
      </c>
      <c r="H188" s="304">
        <f t="shared" ref="H188:I189" si="32">H189</f>
        <v>339.4</v>
      </c>
      <c r="I188" s="304">
        <f t="shared" si="32"/>
        <v>339.4</v>
      </c>
      <c r="J188" s="261"/>
      <c r="K188" s="261"/>
      <c r="L188" s="261"/>
      <c r="M188" s="261"/>
      <c r="N188" s="261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54"/>
      <c r="AU188" s="254"/>
      <c r="AV188" s="254"/>
      <c r="AW188" s="254"/>
      <c r="AX188" s="254"/>
      <c r="AY188" s="254"/>
      <c r="AZ188" s="254"/>
      <c r="BA188" s="254"/>
      <c r="BB188" s="254"/>
      <c r="BC188" s="254"/>
      <c r="BD188" s="254"/>
      <c r="BE188" s="254"/>
      <c r="BF188" s="254"/>
      <c r="BG188" s="254"/>
      <c r="BH188" s="254"/>
      <c r="BI188" s="254"/>
      <c r="BJ188" s="254"/>
      <c r="BK188" s="254"/>
      <c r="BL188" s="254"/>
      <c r="BM188" s="254"/>
      <c r="BN188" s="254"/>
      <c r="BO188" s="254"/>
      <c r="BP188" s="254"/>
      <c r="BQ188" s="254"/>
      <c r="BR188" s="254"/>
      <c r="BS188" s="254"/>
      <c r="BT188" s="254"/>
      <c r="BU188" s="254"/>
      <c r="BV188" s="254"/>
      <c r="BW188" s="254"/>
      <c r="BX188" s="254"/>
      <c r="BY188" s="254"/>
      <c r="BZ188" s="254"/>
      <c r="CA188" s="254"/>
      <c r="CB188" s="254"/>
      <c r="CC188" s="254"/>
      <c r="CD188" s="254"/>
      <c r="CE188" s="254"/>
      <c r="CF188" s="254"/>
      <c r="CG188" s="254"/>
      <c r="CH188" s="254"/>
      <c r="CI188" s="254"/>
      <c r="CJ188" s="254"/>
      <c r="CK188" s="254"/>
      <c r="CL188" s="254"/>
      <c r="CM188" s="254"/>
      <c r="CN188" s="254"/>
      <c r="CO188" s="254"/>
      <c r="CP188" s="254"/>
      <c r="CQ188" s="254"/>
      <c r="CR188" s="254"/>
      <c r="CS188" s="254"/>
      <c r="CT188" s="254"/>
      <c r="CU188" s="254"/>
      <c r="CV188" s="254"/>
      <c r="CW188" s="254"/>
      <c r="CX188" s="254"/>
      <c r="CY188" s="254"/>
      <c r="CZ188" s="254"/>
      <c r="DA188" s="254"/>
      <c r="DB188" s="254"/>
      <c r="DC188" s="254"/>
      <c r="DD188" s="254"/>
      <c r="DE188" s="254"/>
      <c r="DF188" s="254"/>
      <c r="DG188" s="254"/>
      <c r="DH188" s="254"/>
      <c r="DI188" s="254"/>
      <c r="DJ188" s="254"/>
      <c r="DK188" s="254"/>
      <c r="DL188" s="254"/>
      <c r="DM188" s="254"/>
    </row>
    <row r="189" spans="1:117" x14ac:dyDescent="0.2">
      <c r="A189" s="314" t="s">
        <v>290</v>
      </c>
      <c r="B189" s="301">
        <v>654</v>
      </c>
      <c r="C189" s="302">
        <v>11</v>
      </c>
      <c r="D189" s="302">
        <v>1</v>
      </c>
      <c r="E189" s="308" t="s">
        <v>244</v>
      </c>
      <c r="F189" s="301">
        <v>0</v>
      </c>
      <c r="G189" s="304">
        <f>G190</f>
        <v>344.1</v>
      </c>
      <c r="H189" s="304">
        <f t="shared" si="32"/>
        <v>339.4</v>
      </c>
      <c r="I189" s="304">
        <f t="shared" si="32"/>
        <v>339.4</v>
      </c>
      <c r="J189" s="261"/>
      <c r="K189" s="261"/>
      <c r="L189" s="261"/>
      <c r="M189" s="261"/>
      <c r="N189" s="261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8"/>
      <c r="BS189" s="248"/>
      <c r="BT189" s="248"/>
      <c r="BU189" s="248"/>
      <c r="BV189" s="248"/>
      <c r="BW189" s="248"/>
      <c r="BX189" s="248"/>
      <c r="BY189" s="248"/>
      <c r="BZ189" s="248"/>
      <c r="CA189" s="248"/>
      <c r="CB189" s="248"/>
      <c r="CC189" s="248"/>
      <c r="CD189" s="248"/>
      <c r="CE189" s="248"/>
      <c r="CF189" s="248"/>
      <c r="CG189" s="248"/>
      <c r="CH189" s="248"/>
      <c r="CI189" s="248"/>
      <c r="CJ189" s="248"/>
      <c r="CK189" s="248"/>
      <c r="CL189" s="248"/>
      <c r="CM189" s="248"/>
      <c r="CN189" s="248"/>
      <c r="CO189" s="248"/>
      <c r="CP189" s="248"/>
      <c r="CQ189" s="248"/>
      <c r="CR189" s="248"/>
      <c r="CS189" s="248"/>
      <c r="CT189" s="248"/>
      <c r="CU189" s="248"/>
      <c r="CV189" s="248"/>
      <c r="CW189" s="248"/>
      <c r="CX189" s="248"/>
      <c r="CY189" s="248"/>
      <c r="CZ189" s="248"/>
      <c r="DA189" s="248"/>
      <c r="DB189" s="248"/>
      <c r="DC189" s="248"/>
      <c r="DD189" s="248"/>
      <c r="DE189" s="248"/>
      <c r="DF189" s="248"/>
      <c r="DG189" s="248"/>
      <c r="DH189" s="248"/>
      <c r="DI189" s="248"/>
      <c r="DJ189" s="248"/>
      <c r="DK189" s="248"/>
      <c r="DL189" s="248"/>
      <c r="DM189" s="248"/>
    </row>
    <row r="190" spans="1:117" ht="48" x14ac:dyDescent="0.2">
      <c r="A190" s="306" t="s">
        <v>182</v>
      </c>
      <c r="B190" s="301">
        <v>654</v>
      </c>
      <c r="C190" s="302">
        <v>11</v>
      </c>
      <c r="D190" s="302">
        <v>1</v>
      </c>
      <c r="E190" s="308" t="s">
        <v>244</v>
      </c>
      <c r="F190" s="301">
        <v>100</v>
      </c>
      <c r="G190" s="304">
        <f>G191</f>
        <v>344.1</v>
      </c>
      <c r="H190" s="304">
        <f>H191</f>
        <v>339.4</v>
      </c>
      <c r="I190" s="304">
        <f>I191</f>
        <v>339.4</v>
      </c>
      <c r="J190" s="261"/>
      <c r="K190" s="261"/>
      <c r="L190" s="261"/>
      <c r="M190" s="261"/>
      <c r="N190" s="261"/>
      <c r="AP190" s="248"/>
      <c r="AQ190" s="248"/>
      <c r="AR190" s="248"/>
      <c r="AS190" s="248"/>
      <c r="AT190" s="248"/>
      <c r="AU190" s="248"/>
      <c r="AV190" s="248"/>
      <c r="AW190" s="248"/>
      <c r="AX190" s="248"/>
      <c r="AY190" s="248"/>
      <c r="AZ190" s="248"/>
      <c r="BA190" s="248"/>
      <c r="BB190" s="248"/>
      <c r="BC190" s="248"/>
      <c r="BD190" s="248"/>
      <c r="BE190" s="248"/>
      <c r="BF190" s="248"/>
      <c r="BG190" s="248"/>
      <c r="BH190" s="248"/>
      <c r="BI190" s="248"/>
      <c r="BJ190" s="248"/>
      <c r="BK190" s="248"/>
      <c r="BL190" s="248"/>
      <c r="BM190" s="248"/>
      <c r="BN190" s="248"/>
      <c r="BO190" s="248"/>
      <c r="BP190" s="248"/>
      <c r="BQ190" s="248"/>
      <c r="BR190" s="248"/>
      <c r="BS190" s="248"/>
      <c r="BT190" s="248"/>
      <c r="BU190" s="248"/>
      <c r="BV190" s="248"/>
      <c r="BW190" s="248"/>
      <c r="BX190" s="248"/>
      <c r="BY190" s="248"/>
      <c r="BZ190" s="248"/>
      <c r="CA190" s="248"/>
      <c r="CB190" s="248"/>
      <c r="CC190" s="248"/>
      <c r="CD190" s="248"/>
      <c r="CE190" s="248"/>
      <c r="CF190" s="248"/>
      <c r="CG190" s="248"/>
      <c r="CH190" s="248"/>
      <c r="CI190" s="248"/>
      <c r="CJ190" s="248"/>
      <c r="CK190" s="248"/>
      <c r="CL190" s="248"/>
      <c r="CM190" s="248"/>
      <c r="CN190" s="248"/>
      <c r="CO190" s="248"/>
      <c r="CP190" s="248"/>
      <c r="CQ190" s="248"/>
      <c r="CR190" s="248"/>
      <c r="CS190" s="248"/>
      <c r="CT190" s="248"/>
      <c r="CU190" s="248"/>
      <c r="CV190" s="248"/>
      <c r="CW190" s="248"/>
      <c r="CX190" s="248"/>
      <c r="CY190" s="248"/>
      <c r="CZ190" s="248"/>
      <c r="DA190" s="248"/>
      <c r="DB190" s="248"/>
      <c r="DC190" s="248"/>
      <c r="DD190" s="248"/>
      <c r="DE190" s="248"/>
      <c r="DF190" s="248"/>
      <c r="DG190" s="248"/>
      <c r="DH190" s="248"/>
      <c r="DI190" s="248"/>
      <c r="DJ190" s="248"/>
      <c r="DK190" s="248"/>
      <c r="DL190" s="248"/>
      <c r="DM190" s="248"/>
    </row>
    <row r="191" spans="1:117" x14ac:dyDescent="0.2">
      <c r="A191" s="306" t="s">
        <v>192</v>
      </c>
      <c r="B191" s="301">
        <v>654</v>
      </c>
      <c r="C191" s="302">
        <v>11</v>
      </c>
      <c r="D191" s="302">
        <v>1</v>
      </c>
      <c r="E191" s="308" t="s">
        <v>244</v>
      </c>
      <c r="F191" s="301">
        <v>110</v>
      </c>
      <c r="G191" s="304">
        <v>344.1</v>
      </c>
      <c r="H191" s="304">
        <v>339.4</v>
      </c>
      <c r="I191" s="304">
        <v>339.4</v>
      </c>
      <c r="J191" s="347"/>
      <c r="K191" s="347"/>
      <c r="L191" s="347"/>
      <c r="M191" s="261"/>
      <c r="N191" s="261"/>
      <c r="O191" s="254"/>
      <c r="P191" s="254"/>
      <c r="Q191" s="254"/>
      <c r="R191" s="254"/>
      <c r="S191" s="254"/>
      <c r="T191" s="254"/>
      <c r="U191" s="254"/>
      <c r="V191" s="254"/>
      <c r="AP191" s="248"/>
      <c r="AQ191" s="248"/>
      <c r="AR191" s="248"/>
      <c r="AS191" s="248"/>
      <c r="AT191" s="248"/>
      <c r="AU191" s="248"/>
      <c r="AV191" s="248"/>
      <c r="AW191" s="248"/>
      <c r="AX191" s="248"/>
      <c r="AY191" s="248"/>
      <c r="AZ191" s="248"/>
      <c r="BA191" s="248"/>
      <c r="BB191" s="248"/>
      <c r="BC191" s="248"/>
      <c r="BD191" s="248"/>
      <c r="BE191" s="248"/>
      <c r="BF191" s="248"/>
      <c r="BG191" s="248"/>
      <c r="BH191" s="248"/>
      <c r="BI191" s="248"/>
      <c r="BJ191" s="248"/>
      <c r="BK191" s="248"/>
      <c r="BL191" s="248"/>
      <c r="BM191" s="248"/>
      <c r="BN191" s="248"/>
      <c r="BO191" s="248"/>
      <c r="BP191" s="248"/>
      <c r="BQ191" s="248"/>
      <c r="BR191" s="248"/>
      <c r="BS191" s="248"/>
      <c r="BT191" s="248"/>
      <c r="BU191" s="248"/>
      <c r="BV191" s="248"/>
      <c r="BW191" s="248"/>
      <c r="BX191" s="248"/>
      <c r="BY191" s="248"/>
      <c r="BZ191" s="248"/>
      <c r="CA191" s="248"/>
      <c r="CB191" s="248"/>
      <c r="CC191" s="248"/>
      <c r="CD191" s="248"/>
      <c r="CE191" s="248"/>
      <c r="CF191" s="248"/>
      <c r="CG191" s="248"/>
      <c r="CH191" s="248"/>
      <c r="CI191" s="248"/>
      <c r="CJ191" s="248"/>
      <c r="CK191" s="248"/>
      <c r="CL191" s="248"/>
      <c r="CM191" s="248"/>
      <c r="CN191" s="248"/>
      <c r="CO191" s="248"/>
      <c r="CP191" s="248"/>
      <c r="CQ191" s="248"/>
      <c r="CR191" s="248"/>
      <c r="CS191" s="248"/>
      <c r="CT191" s="248"/>
      <c r="CU191" s="248"/>
      <c r="CV191" s="248"/>
      <c r="CW191" s="248"/>
      <c r="CX191" s="248"/>
      <c r="CY191" s="248"/>
      <c r="CZ191" s="248"/>
      <c r="DA191" s="248"/>
      <c r="DB191" s="248"/>
      <c r="DC191" s="248"/>
      <c r="DD191" s="248"/>
      <c r="DE191" s="248"/>
      <c r="DF191" s="248"/>
      <c r="DG191" s="248"/>
      <c r="DH191" s="248"/>
      <c r="DI191" s="248"/>
      <c r="DJ191" s="248"/>
      <c r="DK191" s="248"/>
      <c r="DL191" s="248"/>
      <c r="DM191" s="248"/>
    </row>
    <row r="192" spans="1:117" ht="24" x14ac:dyDescent="0.2">
      <c r="A192" s="306" t="s">
        <v>184</v>
      </c>
      <c r="B192" s="301">
        <v>654</v>
      </c>
      <c r="C192" s="320">
        <v>11</v>
      </c>
      <c r="D192" s="320">
        <v>1</v>
      </c>
      <c r="E192" s="308" t="s">
        <v>244</v>
      </c>
      <c r="F192" s="301">
        <v>200</v>
      </c>
      <c r="G192" s="337">
        <f>G193</f>
        <v>83.2</v>
      </c>
      <c r="H192" s="337">
        <v>0</v>
      </c>
      <c r="I192" s="337">
        <v>0</v>
      </c>
      <c r="J192" s="347"/>
      <c r="K192" s="347"/>
      <c r="L192" s="347"/>
      <c r="M192" s="261"/>
      <c r="N192" s="261"/>
      <c r="O192" s="254"/>
      <c r="P192" s="254"/>
      <c r="Q192" s="254"/>
      <c r="R192" s="254"/>
      <c r="S192" s="254"/>
      <c r="T192" s="254"/>
      <c r="U192" s="254"/>
      <c r="V192" s="254"/>
      <c r="AP192" s="248"/>
      <c r="AQ192" s="248"/>
      <c r="AR192" s="248"/>
      <c r="AS192" s="248"/>
      <c r="AT192" s="248"/>
      <c r="AU192" s="248"/>
      <c r="AV192" s="248"/>
      <c r="AW192" s="248"/>
      <c r="AX192" s="248"/>
      <c r="AY192" s="248"/>
      <c r="AZ192" s="248"/>
      <c r="BA192" s="248"/>
      <c r="BB192" s="248"/>
      <c r="BC192" s="248"/>
      <c r="BD192" s="248"/>
      <c r="BE192" s="248"/>
      <c r="BF192" s="248"/>
      <c r="BG192" s="248"/>
      <c r="BH192" s="248"/>
      <c r="BI192" s="248"/>
      <c r="BJ192" s="248"/>
      <c r="BK192" s="248"/>
      <c r="BL192" s="248"/>
      <c r="BM192" s="248"/>
      <c r="BN192" s="248"/>
      <c r="BO192" s="248"/>
      <c r="BP192" s="248"/>
      <c r="BQ192" s="248"/>
      <c r="BR192" s="248"/>
      <c r="BS192" s="248"/>
      <c r="BT192" s="248"/>
      <c r="BU192" s="248"/>
      <c r="BV192" s="248"/>
      <c r="BW192" s="248"/>
      <c r="BX192" s="248"/>
      <c r="BY192" s="248"/>
      <c r="BZ192" s="248"/>
      <c r="CA192" s="248"/>
      <c r="CB192" s="248"/>
      <c r="CC192" s="248"/>
      <c r="CD192" s="248"/>
      <c r="CE192" s="248"/>
      <c r="CF192" s="248"/>
      <c r="CG192" s="248"/>
      <c r="CH192" s="248"/>
      <c r="CI192" s="248"/>
      <c r="CJ192" s="248"/>
      <c r="CK192" s="248"/>
      <c r="CL192" s="248"/>
      <c r="CM192" s="248"/>
      <c r="CN192" s="248"/>
      <c r="CO192" s="248"/>
      <c r="CP192" s="248"/>
      <c r="CQ192" s="248"/>
      <c r="CR192" s="248"/>
      <c r="CS192" s="248"/>
      <c r="CT192" s="248"/>
      <c r="CU192" s="248"/>
      <c r="CV192" s="248"/>
      <c r="CW192" s="248"/>
      <c r="CX192" s="248"/>
      <c r="CY192" s="248"/>
      <c r="CZ192" s="248"/>
      <c r="DA192" s="248"/>
      <c r="DB192" s="248"/>
      <c r="DC192" s="248"/>
      <c r="DD192" s="248"/>
      <c r="DE192" s="248"/>
      <c r="DF192" s="248"/>
      <c r="DG192" s="248"/>
      <c r="DH192" s="248"/>
      <c r="DI192" s="248"/>
      <c r="DJ192" s="248"/>
      <c r="DK192" s="248"/>
      <c r="DL192" s="248"/>
      <c r="DM192" s="248"/>
    </row>
    <row r="193" spans="1:117" ht="24" x14ac:dyDescent="0.2">
      <c r="A193" s="306" t="s">
        <v>59</v>
      </c>
      <c r="B193" s="301">
        <v>654</v>
      </c>
      <c r="C193" s="320">
        <v>11</v>
      </c>
      <c r="D193" s="320">
        <v>1</v>
      </c>
      <c r="E193" s="308" t="s">
        <v>244</v>
      </c>
      <c r="F193" s="301">
        <v>240</v>
      </c>
      <c r="G193" s="337">
        <v>83.2</v>
      </c>
      <c r="H193" s="337">
        <v>0</v>
      </c>
      <c r="I193" s="337">
        <v>0</v>
      </c>
      <c r="J193" s="347"/>
      <c r="K193" s="347"/>
      <c r="L193" s="347"/>
      <c r="M193" s="261"/>
      <c r="N193" s="261"/>
      <c r="O193" s="254"/>
      <c r="P193" s="254"/>
      <c r="Q193" s="254"/>
      <c r="R193" s="254"/>
      <c r="S193" s="254"/>
      <c r="T193" s="254"/>
      <c r="U193" s="254"/>
      <c r="V193" s="254"/>
      <c r="AP193" s="248"/>
      <c r="AQ193" s="248"/>
      <c r="AR193" s="248"/>
      <c r="AS193" s="248"/>
      <c r="AT193" s="248"/>
      <c r="AU193" s="248"/>
      <c r="AV193" s="248"/>
      <c r="AW193" s="248"/>
      <c r="AX193" s="248"/>
      <c r="AY193" s="248"/>
      <c r="AZ193" s="248"/>
      <c r="BA193" s="248"/>
      <c r="BB193" s="248"/>
      <c r="BC193" s="248"/>
      <c r="BD193" s="248"/>
      <c r="BE193" s="248"/>
      <c r="BF193" s="248"/>
      <c r="BG193" s="248"/>
      <c r="BH193" s="248"/>
      <c r="BI193" s="248"/>
      <c r="BJ193" s="248"/>
      <c r="BK193" s="248"/>
      <c r="BL193" s="248"/>
      <c r="BM193" s="248"/>
      <c r="BN193" s="248"/>
      <c r="BO193" s="248"/>
      <c r="BP193" s="248"/>
      <c r="BQ193" s="248"/>
      <c r="BR193" s="248"/>
      <c r="BS193" s="248"/>
      <c r="BT193" s="248"/>
      <c r="BU193" s="248"/>
      <c r="BV193" s="248"/>
      <c r="BW193" s="248"/>
      <c r="BX193" s="248"/>
      <c r="BY193" s="248"/>
      <c r="BZ193" s="248"/>
      <c r="CA193" s="248"/>
      <c r="CB193" s="248"/>
      <c r="CC193" s="248"/>
      <c r="CD193" s="248"/>
      <c r="CE193" s="248"/>
      <c r="CF193" s="248"/>
      <c r="CG193" s="248"/>
      <c r="CH193" s="248"/>
      <c r="CI193" s="248"/>
      <c r="CJ193" s="248"/>
      <c r="CK193" s="248"/>
      <c r="CL193" s="248"/>
      <c r="CM193" s="248"/>
      <c r="CN193" s="248"/>
      <c r="CO193" s="248"/>
      <c r="CP193" s="248"/>
      <c r="CQ193" s="248"/>
      <c r="CR193" s="248"/>
      <c r="CS193" s="248"/>
      <c r="CT193" s="248"/>
      <c r="CU193" s="248"/>
      <c r="CV193" s="248"/>
      <c r="CW193" s="248"/>
      <c r="CX193" s="248"/>
      <c r="CY193" s="248"/>
      <c r="CZ193" s="248"/>
      <c r="DA193" s="248"/>
      <c r="DB193" s="248"/>
      <c r="DC193" s="248"/>
      <c r="DD193" s="248"/>
      <c r="DE193" s="248"/>
      <c r="DF193" s="248"/>
      <c r="DG193" s="248"/>
      <c r="DH193" s="248"/>
      <c r="DI193" s="248"/>
      <c r="DJ193" s="248"/>
      <c r="DK193" s="248"/>
      <c r="DL193" s="248"/>
      <c r="DM193" s="248"/>
    </row>
    <row r="194" spans="1:117" s="255" customFormat="1" x14ac:dyDescent="0.2">
      <c r="A194" s="375" t="s">
        <v>106</v>
      </c>
      <c r="B194" s="376"/>
      <c r="C194" s="376"/>
      <c r="D194" s="376"/>
      <c r="E194" s="376"/>
      <c r="F194" s="377"/>
      <c r="G194" s="304">
        <f>G9+G55+G62+G101+G122+G160+G177+G186</f>
        <v>81914.999999999985</v>
      </c>
      <c r="H194" s="304">
        <f>H9+H55+H62+H101+H122+H160+H177+H186</f>
        <v>53724.1</v>
      </c>
      <c r="I194" s="304">
        <f>I9+I55+I62+I101+I122+I160+I177+I186</f>
        <v>54330.2</v>
      </c>
      <c r="J194" s="261"/>
      <c r="K194" s="261"/>
      <c r="L194" s="261"/>
      <c r="M194" s="261"/>
      <c r="N194" s="261"/>
      <c r="O194" s="272"/>
      <c r="P194" s="272"/>
      <c r="Q194" s="272"/>
      <c r="R194" s="272"/>
      <c r="S194" s="272"/>
      <c r="T194" s="272"/>
      <c r="U194" s="273"/>
      <c r="V194" s="274"/>
      <c r="W194" s="27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4"/>
      <c r="AU194" s="254"/>
      <c r="AV194" s="254"/>
      <c r="AW194" s="254"/>
      <c r="AX194" s="254"/>
      <c r="AY194" s="254"/>
      <c r="AZ194" s="254"/>
      <c r="BA194" s="254"/>
      <c r="BB194" s="254"/>
      <c r="BC194" s="254"/>
      <c r="BD194" s="254"/>
      <c r="BE194" s="254"/>
      <c r="BF194" s="254"/>
      <c r="BG194" s="254"/>
      <c r="BH194" s="254"/>
      <c r="BI194" s="254"/>
      <c r="BJ194" s="254"/>
      <c r="BK194" s="254"/>
      <c r="BL194" s="254"/>
      <c r="BM194" s="254"/>
      <c r="BN194" s="254"/>
      <c r="BO194" s="254"/>
      <c r="BP194" s="254"/>
      <c r="BQ194" s="254"/>
      <c r="BR194" s="254"/>
      <c r="BS194" s="254"/>
      <c r="BT194" s="254"/>
      <c r="BU194" s="254"/>
      <c r="BV194" s="254"/>
      <c r="BW194" s="254"/>
      <c r="BX194" s="254"/>
      <c r="BY194" s="254"/>
      <c r="BZ194" s="254"/>
      <c r="CA194" s="254"/>
      <c r="CB194" s="254"/>
      <c r="CC194" s="254"/>
      <c r="CD194" s="254"/>
      <c r="CE194" s="254"/>
      <c r="CF194" s="254"/>
      <c r="CG194" s="254"/>
      <c r="CH194" s="254"/>
      <c r="CI194" s="254"/>
      <c r="CJ194" s="254"/>
      <c r="CK194" s="254"/>
      <c r="CL194" s="254"/>
      <c r="CM194" s="254"/>
      <c r="CN194" s="254"/>
      <c r="CO194" s="254"/>
      <c r="CP194" s="254"/>
      <c r="CQ194" s="254"/>
      <c r="CR194" s="254"/>
      <c r="CS194" s="254"/>
      <c r="CT194" s="254"/>
      <c r="CU194" s="254"/>
      <c r="CV194" s="254"/>
      <c r="CW194" s="254"/>
      <c r="CX194" s="254"/>
      <c r="CY194" s="254"/>
      <c r="CZ194" s="254"/>
      <c r="DA194" s="254"/>
      <c r="DB194" s="254"/>
      <c r="DC194" s="254"/>
      <c r="DD194" s="254"/>
      <c r="DE194" s="254"/>
      <c r="DF194" s="254"/>
      <c r="DG194" s="254"/>
      <c r="DH194" s="254"/>
      <c r="DI194" s="254"/>
      <c r="DJ194" s="254"/>
      <c r="DK194" s="254"/>
      <c r="DL194" s="254"/>
      <c r="DM194" s="254"/>
    </row>
    <row r="195" spans="1:117" s="248" customFormat="1" ht="0.75" hidden="1" customHeight="1" x14ac:dyDescent="0.2">
      <c r="A195" s="275"/>
      <c r="B195" s="277"/>
      <c r="C195" s="276"/>
      <c r="D195" s="276"/>
      <c r="E195" s="276"/>
      <c r="F195" s="276"/>
      <c r="G195" s="278"/>
      <c r="H195" s="294"/>
      <c r="I195" s="278"/>
    </row>
    <row r="196" spans="1:117" s="248" customFormat="1" ht="21" hidden="1" customHeight="1" x14ac:dyDescent="0.2">
      <c r="A196" s="279"/>
      <c r="B196" s="277"/>
      <c r="C196" s="276"/>
      <c r="D196" s="276"/>
      <c r="E196" s="276"/>
      <c r="F196" s="276"/>
      <c r="G196" s="280"/>
      <c r="H196" s="280"/>
      <c r="I196" s="280"/>
    </row>
    <row r="197" spans="1:117" s="248" customFormat="1" ht="23.25" hidden="1" customHeight="1" x14ac:dyDescent="0.2">
      <c r="A197" s="281"/>
      <c r="B197" s="277"/>
      <c r="C197" s="276"/>
      <c r="D197" s="276"/>
      <c r="E197" s="276"/>
      <c r="F197" s="276"/>
      <c r="G197" s="282"/>
      <c r="H197" s="282"/>
      <c r="I197" s="282">
        <f>I194-47064.3</f>
        <v>7265.8999999999942</v>
      </c>
      <c r="J197" s="282">
        <f t="shared" ref="J197:L197" si="33">J194-J196</f>
        <v>0</v>
      </c>
      <c r="K197" s="282">
        <f t="shared" si="33"/>
        <v>0</v>
      </c>
      <c r="L197" s="282">
        <f t="shared" si="33"/>
        <v>0</v>
      </c>
    </row>
    <row r="198" spans="1:117" s="248" customFormat="1" ht="22.5" hidden="1" customHeight="1" x14ac:dyDescent="0.2">
      <c r="A198" s="281"/>
      <c r="B198" s="277"/>
      <c r="C198" s="276"/>
      <c r="D198" s="276"/>
      <c r="E198" s="276"/>
      <c r="F198" s="276"/>
      <c r="G198" s="282"/>
      <c r="H198" s="282"/>
      <c r="I198" s="282"/>
    </row>
    <row r="199" spans="1:117" s="248" customFormat="1" ht="20.25" hidden="1" customHeight="1" x14ac:dyDescent="0.2">
      <c r="A199" s="281"/>
      <c r="B199" s="277"/>
      <c r="C199" s="276"/>
      <c r="D199" s="276"/>
      <c r="E199" s="276"/>
      <c r="F199" s="276"/>
      <c r="G199" s="282"/>
      <c r="H199" s="282"/>
      <c r="I199" s="282"/>
    </row>
    <row r="200" spans="1:117" s="248" customFormat="1" ht="24" hidden="1" customHeight="1" x14ac:dyDescent="0.2">
      <c r="A200" s="275"/>
      <c r="B200" s="277"/>
      <c r="C200" s="276"/>
      <c r="D200" s="276"/>
      <c r="E200" s="276"/>
      <c r="F200" s="276"/>
      <c r="G200" s="282"/>
      <c r="H200" s="282"/>
      <c r="I200" s="282"/>
    </row>
    <row r="201" spans="1:117" s="248" customFormat="1" ht="27" hidden="1" customHeight="1" x14ac:dyDescent="0.2">
      <c r="A201" s="279"/>
      <c r="B201" s="277"/>
      <c r="C201" s="276"/>
      <c r="D201" s="276"/>
      <c r="E201" s="276"/>
      <c r="F201" s="283"/>
      <c r="G201" s="284"/>
      <c r="H201" s="284"/>
      <c r="I201" s="284"/>
    </row>
    <row r="202" spans="1:117" s="248" customFormat="1" ht="24" customHeight="1" x14ac:dyDescent="0.2">
      <c r="A202" s="279"/>
      <c r="B202" s="277"/>
      <c r="C202" s="276"/>
      <c r="D202" s="276"/>
      <c r="E202" s="276"/>
      <c r="F202" s="276"/>
      <c r="G202" s="282"/>
      <c r="H202" s="282"/>
      <c r="I202" s="282"/>
    </row>
    <row r="203" spans="1:117" s="248" customFormat="1" ht="23.25" customHeight="1" x14ac:dyDescent="0.2">
      <c r="A203" s="285"/>
      <c r="B203" s="277"/>
      <c r="C203" s="276"/>
      <c r="D203" s="276"/>
      <c r="E203" s="286"/>
      <c r="F203" s="276"/>
      <c r="G203" s="282"/>
      <c r="H203" s="282"/>
      <c r="I203" s="282"/>
    </row>
    <row r="204" spans="1:117" s="248" customFormat="1" ht="21.75" customHeight="1" x14ac:dyDescent="0.2">
      <c r="A204" s="279"/>
      <c r="B204" s="277"/>
      <c r="C204" s="276"/>
      <c r="D204" s="276"/>
      <c r="E204" s="276"/>
      <c r="F204" s="276"/>
      <c r="G204" s="282"/>
      <c r="H204" s="282"/>
      <c r="I204" s="282"/>
    </row>
    <row r="205" spans="1:117" s="248" customFormat="1" ht="24" customHeight="1" x14ac:dyDescent="0.2">
      <c r="A205" s="285"/>
      <c r="B205" s="277"/>
      <c r="C205" s="276"/>
      <c r="D205" s="276"/>
      <c r="E205" s="286"/>
      <c r="F205" s="276"/>
      <c r="G205" s="282"/>
      <c r="H205" s="282"/>
      <c r="I205" s="282"/>
    </row>
    <row r="206" spans="1:117" s="248" customFormat="1" ht="28.5" customHeight="1" x14ac:dyDescent="0.2">
      <c r="A206" s="285"/>
      <c r="B206" s="277"/>
      <c r="C206" s="276"/>
      <c r="D206" s="276"/>
      <c r="E206" s="276"/>
      <c r="F206" s="276"/>
      <c r="G206" s="282"/>
      <c r="H206" s="282"/>
      <c r="I206" s="282"/>
    </row>
    <row r="207" spans="1:117" s="248" customFormat="1" ht="21" customHeight="1" x14ac:dyDescent="0.2">
      <c r="A207" s="285"/>
      <c r="B207" s="277"/>
      <c r="C207" s="276"/>
      <c r="D207" s="276"/>
      <c r="E207" s="276"/>
      <c r="F207" s="276"/>
      <c r="G207" s="282"/>
      <c r="H207" s="282"/>
      <c r="I207" s="282"/>
    </row>
    <row r="208" spans="1:117" s="248" customFormat="1" ht="21.75" customHeight="1" x14ac:dyDescent="0.2">
      <c r="A208" s="281"/>
      <c r="B208" s="277"/>
      <c r="C208" s="276"/>
      <c r="D208" s="276"/>
      <c r="E208" s="276"/>
      <c r="F208" s="276"/>
      <c r="G208" s="282"/>
      <c r="H208" s="282"/>
      <c r="I208" s="282"/>
    </row>
    <row r="209" spans="1:9" s="248" customFormat="1" ht="21.75" customHeight="1" x14ac:dyDescent="0.2">
      <c r="A209" s="281"/>
      <c r="B209" s="277"/>
      <c r="C209" s="276"/>
      <c r="D209" s="276"/>
      <c r="E209" s="276"/>
      <c r="F209" s="276"/>
      <c r="G209" s="282"/>
      <c r="H209" s="282"/>
      <c r="I209" s="282"/>
    </row>
    <row r="210" spans="1:9" s="248" customFormat="1" ht="18" customHeight="1" x14ac:dyDescent="0.2">
      <c r="A210" s="378"/>
      <c r="B210" s="378"/>
      <c r="C210" s="378"/>
      <c r="D210" s="378"/>
      <c r="E210" s="378"/>
      <c r="F210" s="378"/>
      <c r="G210" s="282"/>
      <c r="H210" s="282"/>
      <c r="I210" s="282"/>
    </row>
    <row r="211" spans="1:9" s="248" customFormat="1" ht="23.25" customHeight="1" x14ac:dyDescent="0.2">
      <c r="A211" s="281"/>
      <c r="B211" s="277"/>
      <c r="C211" s="276"/>
      <c r="D211" s="276"/>
      <c r="E211" s="276"/>
      <c r="F211" s="276"/>
      <c r="G211" s="282"/>
      <c r="H211" s="282"/>
      <c r="I211" s="282"/>
    </row>
    <row r="212" spans="1:9" s="248" customFormat="1" x14ac:dyDescent="0.2">
      <c r="A212" s="281"/>
      <c r="B212" s="277"/>
      <c r="C212" s="276"/>
      <c r="D212" s="276"/>
      <c r="E212" s="276"/>
      <c r="F212" s="276"/>
      <c r="G212" s="282"/>
      <c r="H212" s="282"/>
      <c r="I212" s="282"/>
    </row>
    <row r="213" spans="1:9" s="248" customFormat="1" x14ac:dyDescent="0.2">
      <c r="A213" s="281"/>
      <c r="B213" s="277"/>
      <c r="C213" s="276"/>
      <c r="D213" s="276"/>
      <c r="E213" s="276"/>
      <c r="F213" s="276"/>
      <c r="G213" s="282"/>
      <c r="H213" s="282"/>
      <c r="I213" s="282"/>
    </row>
    <row r="214" spans="1:9" s="248" customFormat="1" x14ac:dyDescent="0.2">
      <c r="A214" s="276"/>
      <c r="B214" s="277"/>
      <c r="C214" s="276"/>
      <c r="D214" s="276"/>
      <c r="E214" s="276"/>
      <c r="F214" s="276"/>
      <c r="G214" s="282"/>
      <c r="H214" s="282"/>
      <c r="I214" s="282"/>
    </row>
    <row r="215" spans="1:9" s="248" customFormat="1" x14ac:dyDescent="0.2">
      <c r="A215" s="281"/>
      <c r="B215" s="277"/>
      <c r="C215" s="276"/>
      <c r="D215" s="276"/>
      <c r="E215" s="276"/>
      <c r="F215" s="276"/>
      <c r="G215" s="282"/>
      <c r="H215" s="282"/>
      <c r="I215" s="282"/>
    </row>
    <row r="216" spans="1:9" s="248" customFormat="1" x14ac:dyDescent="0.2">
      <c r="A216" s="281"/>
      <c r="B216" s="277"/>
      <c r="C216" s="276"/>
      <c r="D216" s="276"/>
      <c r="E216" s="276"/>
      <c r="F216" s="276"/>
      <c r="G216" s="282"/>
      <c r="H216" s="282"/>
      <c r="I216" s="282"/>
    </row>
    <row r="217" spans="1:9" s="248" customFormat="1" x14ac:dyDescent="0.2">
      <c r="A217" s="281"/>
      <c r="B217" s="277"/>
      <c r="C217" s="276"/>
      <c r="D217" s="276"/>
      <c r="E217" s="276"/>
      <c r="F217" s="276"/>
      <c r="G217" s="282"/>
      <c r="H217" s="282"/>
      <c r="I217" s="282"/>
    </row>
    <row r="218" spans="1:9" s="248" customFormat="1" x14ac:dyDescent="0.2">
      <c r="A218" s="281"/>
      <c r="B218" s="277"/>
      <c r="C218" s="276"/>
      <c r="D218" s="276"/>
      <c r="E218" s="276"/>
      <c r="F218" s="276"/>
      <c r="G218" s="282"/>
      <c r="H218" s="282"/>
      <c r="I218" s="282"/>
    </row>
    <row r="219" spans="1:9" s="248" customFormat="1" x14ac:dyDescent="0.2">
      <c r="A219" s="281"/>
      <c r="B219" s="277"/>
      <c r="C219" s="276"/>
      <c r="D219" s="276"/>
      <c r="E219" s="276"/>
      <c r="F219" s="276"/>
      <c r="G219" s="282"/>
      <c r="H219" s="282"/>
      <c r="I219" s="282"/>
    </row>
    <row r="220" spans="1:9" s="248" customFormat="1" x14ac:dyDescent="0.2">
      <c r="A220" s="281"/>
      <c r="B220" s="277"/>
      <c r="C220" s="276"/>
      <c r="D220" s="276"/>
      <c r="E220" s="276"/>
      <c r="F220" s="276"/>
      <c r="G220" s="282"/>
      <c r="H220" s="282"/>
      <c r="I220" s="282"/>
    </row>
    <row r="221" spans="1:9" s="248" customFormat="1" x14ac:dyDescent="0.2">
      <c r="A221" s="281"/>
      <c r="B221" s="277"/>
      <c r="C221" s="276"/>
      <c r="D221" s="276"/>
      <c r="E221" s="276"/>
      <c r="F221" s="276"/>
      <c r="G221" s="282"/>
      <c r="H221" s="282"/>
      <c r="I221" s="282"/>
    </row>
    <row r="222" spans="1:9" s="248" customFormat="1" x14ac:dyDescent="0.2">
      <c r="A222" s="281"/>
      <c r="B222" s="277"/>
      <c r="C222" s="276"/>
      <c r="D222" s="276"/>
      <c r="E222" s="276"/>
      <c r="F222" s="276"/>
      <c r="G222" s="282"/>
      <c r="H222" s="282"/>
      <c r="I222" s="282"/>
    </row>
    <row r="223" spans="1:9" s="248" customFormat="1" x14ac:dyDescent="0.2">
      <c r="A223" s="281"/>
      <c r="B223" s="277"/>
      <c r="C223" s="276"/>
      <c r="D223" s="276"/>
      <c r="E223" s="276"/>
      <c r="F223" s="276"/>
      <c r="G223" s="282"/>
      <c r="H223" s="282"/>
      <c r="I223" s="282"/>
    </row>
    <row r="224" spans="1:9" s="248" customFormat="1" x14ac:dyDescent="0.2">
      <c r="A224" s="281"/>
      <c r="B224" s="277"/>
      <c r="C224" s="276"/>
      <c r="D224" s="276"/>
      <c r="E224" s="276"/>
      <c r="F224" s="276"/>
      <c r="G224" s="282"/>
      <c r="H224" s="282"/>
      <c r="I224" s="282"/>
    </row>
    <row r="225" spans="1:9" s="248" customFormat="1" x14ac:dyDescent="0.2">
      <c r="A225" s="281"/>
      <c r="B225" s="277"/>
      <c r="C225" s="276"/>
      <c r="D225" s="276"/>
      <c r="E225" s="276"/>
      <c r="F225" s="276"/>
      <c r="G225" s="282"/>
      <c r="H225" s="282"/>
      <c r="I225" s="282"/>
    </row>
    <row r="226" spans="1:9" s="248" customFormat="1" x14ac:dyDescent="0.2">
      <c r="A226" s="281"/>
      <c r="B226" s="277"/>
      <c r="C226" s="276"/>
      <c r="D226" s="276"/>
      <c r="E226" s="276"/>
      <c r="F226" s="276"/>
      <c r="G226" s="282"/>
      <c r="H226" s="282"/>
      <c r="I226" s="282"/>
    </row>
    <row r="227" spans="1:9" s="248" customFormat="1" x14ac:dyDescent="0.2">
      <c r="A227" s="281"/>
      <c r="B227" s="277"/>
      <c r="C227" s="276"/>
      <c r="D227" s="276"/>
      <c r="E227" s="276"/>
      <c r="F227" s="276"/>
      <c r="G227" s="282"/>
      <c r="H227" s="282"/>
      <c r="I227" s="282"/>
    </row>
    <row r="228" spans="1:9" s="248" customFormat="1" x14ac:dyDescent="0.2">
      <c r="A228" s="281"/>
      <c r="B228" s="277"/>
      <c r="C228" s="276"/>
      <c r="D228" s="276"/>
      <c r="E228" s="276"/>
      <c r="F228" s="276"/>
      <c r="G228" s="282"/>
      <c r="H228" s="282"/>
      <c r="I228" s="282"/>
    </row>
    <row r="229" spans="1:9" s="248" customFormat="1" x14ac:dyDescent="0.2">
      <c r="A229" s="281"/>
      <c r="B229" s="277"/>
      <c r="C229" s="276"/>
      <c r="D229" s="276"/>
      <c r="E229" s="276"/>
      <c r="F229" s="276"/>
      <c r="G229" s="282"/>
      <c r="H229" s="282"/>
      <c r="I229" s="282"/>
    </row>
    <row r="230" spans="1:9" s="248" customFormat="1" x14ac:dyDescent="0.2">
      <c r="A230" s="281"/>
      <c r="B230" s="277"/>
      <c r="C230" s="276"/>
      <c r="D230" s="276"/>
      <c r="E230" s="276"/>
      <c r="F230" s="276"/>
      <c r="G230" s="282"/>
      <c r="H230" s="282"/>
      <c r="I230" s="282"/>
    </row>
    <row r="231" spans="1:9" s="248" customFormat="1" x14ac:dyDescent="0.2">
      <c r="A231" s="287"/>
      <c r="B231" s="289"/>
      <c r="C231" s="288"/>
      <c r="D231" s="288"/>
      <c r="E231" s="288"/>
      <c r="F231" s="288"/>
      <c r="G231" s="282"/>
      <c r="H231" s="282"/>
      <c r="I231" s="282"/>
    </row>
    <row r="232" spans="1:9" s="248" customFormat="1" x14ac:dyDescent="0.2">
      <c r="A232" s="287"/>
      <c r="B232" s="289"/>
      <c r="C232" s="288"/>
      <c r="D232" s="288"/>
      <c r="E232" s="288"/>
      <c r="F232" s="288"/>
      <c r="G232" s="282"/>
      <c r="H232" s="282"/>
      <c r="I232" s="282"/>
    </row>
    <row r="233" spans="1:9" s="248" customFormat="1" x14ac:dyDescent="0.2">
      <c r="A233" s="287"/>
      <c r="B233" s="289"/>
      <c r="C233" s="288"/>
      <c r="D233" s="288"/>
      <c r="E233" s="288"/>
      <c r="F233" s="288"/>
      <c r="G233" s="282"/>
      <c r="H233" s="282"/>
      <c r="I233" s="282"/>
    </row>
    <row r="234" spans="1:9" s="248" customFormat="1" x14ac:dyDescent="0.2">
      <c r="A234" s="287"/>
      <c r="B234" s="289"/>
      <c r="C234" s="288"/>
      <c r="D234" s="288"/>
      <c r="E234" s="288"/>
      <c r="F234" s="288"/>
      <c r="G234" s="282"/>
      <c r="H234" s="282"/>
      <c r="I234" s="282"/>
    </row>
    <row r="235" spans="1:9" s="248" customFormat="1" x14ac:dyDescent="0.2">
      <c r="A235" s="287"/>
      <c r="B235" s="289"/>
      <c r="C235" s="288"/>
      <c r="D235" s="288"/>
      <c r="E235" s="288"/>
      <c r="F235" s="288"/>
      <c r="G235" s="282"/>
      <c r="H235" s="282"/>
      <c r="I235" s="282"/>
    </row>
    <row r="236" spans="1:9" s="248" customFormat="1" x14ac:dyDescent="0.2">
      <c r="A236" s="287"/>
      <c r="B236" s="289"/>
      <c r="C236" s="288"/>
      <c r="D236" s="288"/>
      <c r="E236" s="288"/>
      <c r="F236" s="288"/>
      <c r="G236" s="282"/>
      <c r="H236" s="282"/>
      <c r="I236" s="282"/>
    </row>
    <row r="237" spans="1:9" s="248" customFormat="1" x14ac:dyDescent="0.2">
      <c r="A237" s="287"/>
      <c r="B237" s="289"/>
      <c r="C237" s="288"/>
      <c r="D237" s="288"/>
      <c r="E237" s="288"/>
      <c r="F237" s="288"/>
      <c r="G237" s="278"/>
      <c r="H237" s="278"/>
      <c r="I237" s="278"/>
    </row>
    <row r="238" spans="1:9" s="248" customFormat="1" x14ac:dyDescent="0.2">
      <c r="A238" s="287"/>
      <c r="B238" s="289"/>
      <c r="C238" s="288"/>
      <c r="D238" s="288"/>
      <c r="E238" s="288"/>
      <c r="F238" s="288"/>
      <c r="G238" s="278"/>
      <c r="H238" s="278"/>
      <c r="I238" s="278"/>
    </row>
    <row r="239" spans="1:9" s="248" customFormat="1" x14ac:dyDescent="0.2">
      <c r="A239" s="287"/>
      <c r="B239" s="289"/>
      <c r="C239" s="288"/>
      <c r="D239" s="288"/>
      <c r="E239" s="288"/>
      <c r="F239" s="288"/>
      <c r="G239" s="278"/>
      <c r="H239" s="278"/>
      <c r="I239" s="278"/>
    </row>
    <row r="240" spans="1:9" s="248" customFormat="1" x14ac:dyDescent="0.2">
      <c r="A240" s="287"/>
      <c r="B240" s="289"/>
      <c r="C240" s="288"/>
      <c r="D240" s="288"/>
      <c r="E240" s="288"/>
      <c r="F240" s="288"/>
      <c r="G240" s="278"/>
      <c r="H240" s="278"/>
      <c r="I240" s="278"/>
    </row>
    <row r="241" spans="1:9" s="248" customFormat="1" x14ac:dyDescent="0.2">
      <c r="A241" s="287"/>
      <c r="B241" s="289"/>
      <c r="C241" s="288"/>
      <c r="D241" s="288"/>
      <c r="E241" s="288"/>
      <c r="F241" s="288"/>
      <c r="G241" s="278"/>
      <c r="H241" s="278"/>
      <c r="I241" s="278"/>
    </row>
    <row r="242" spans="1:9" s="248" customFormat="1" x14ac:dyDescent="0.2">
      <c r="A242" s="287"/>
      <c r="B242" s="289"/>
      <c r="C242" s="288"/>
      <c r="D242" s="288"/>
      <c r="E242" s="288"/>
      <c r="F242" s="288"/>
      <c r="G242" s="278"/>
      <c r="H242" s="278"/>
      <c r="I242" s="278"/>
    </row>
    <row r="243" spans="1:9" s="248" customFormat="1" x14ac:dyDescent="0.2">
      <c r="A243" s="287"/>
      <c r="B243" s="289"/>
      <c r="C243" s="288"/>
      <c r="D243" s="288"/>
      <c r="E243" s="288"/>
      <c r="F243" s="288"/>
      <c r="G243" s="278"/>
      <c r="H243" s="278"/>
      <c r="I243" s="278"/>
    </row>
    <row r="244" spans="1:9" s="248" customFormat="1" x14ac:dyDescent="0.2">
      <c r="A244" s="287"/>
      <c r="B244" s="289"/>
      <c r="C244" s="288"/>
      <c r="D244" s="288"/>
      <c r="E244" s="288"/>
      <c r="F244" s="288"/>
      <c r="G244" s="278"/>
      <c r="H244" s="278"/>
      <c r="I244" s="278"/>
    </row>
    <row r="245" spans="1:9" s="248" customFormat="1" x14ac:dyDescent="0.2">
      <c r="A245" s="287"/>
      <c r="B245" s="289"/>
      <c r="C245" s="288"/>
      <c r="D245" s="288"/>
      <c r="E245" s="288"/>
      <c r="F245" s="288"/>
      <c r="G245" s="278"/>
      <c r="H245" s="278"/>
      <c r="I245" s="278"/>
    </row>
    <row r="246" spans="1:9" s="248" customFormat="1" x14ac:dyDescent="0.2">
      <c r="A246" s="287"/>
      <c r="B246" s="289"/>
      <c r="C246" s="288"/>
      <c r="D246" s="288"/>
      <c r="E246" s="288"/>
      <c r="F246" s="288"/>
      <c r="G246" s="278"/>
      <c r="H246" s="278"/>
      <c r="I246" s="278"/>
    </row>
    <row r="247" spans="1:9" s="248" customFormat="1" x14ac:dyDescent="0.2">
      <c r="A247" s="287"/>
      <c r="B247" s="289"/>
      <c r="C247" s="288"/>
      <c r="D247" s="288"/>
      <c r="E247" s="288"/>
      <c r="F247" s="288"/>
      <c r="G247" s="278"/>
      <c r="H247" s="278"/>
      <c r="I247" s="278"/>
    </row>
    <row r="248" spans="1:9" s="248" customFormat="1" x14ac:dyDescent="0.2">
      <c r="A248" s="287"/>
      <c r="B248" s="289"/>
      <c r="C248" s="288"/>
      <c r="D248" s="288"/>
      <c r="E248" s="288"/>
      <c r="F248" s="288"/>
      <c r="G248" s="278"/>
      <c r="H248" s="278"/>
      <c r="I248" s="278"/>
    </row>
    <row r="249" spans="1:9" s="248" customFormat="1" x14ac:dyDescent="0.2">
      <c r="A249" s="287"/>
      <c r="B249" s="289"/>
      <c r="C249" s="288"/>
      <c r="D249" s="288"/>
      <c r="E249" s="288"/>
      <c r="F249" s="288"/>
      <c r="G249" s="278"/>
      <c r="H249" s="278"/>
      <c r="I249" s="278"/>
    </row>
    <row r="250" spans="1:9" s="248" customFormat="1" x14ac:dyDescent="0.2">
      <c r="A250" s="287"/>
      <c r="B250" s="289"/>
      <c r="C250" s="288"/>
      <c r="D250" s="288"/>
      <c r="E250" s="288"/>
      <c r="F250" s="288"/>
      <c r="G250" s="278"/>
      <c r="H250" s="278"/>
      <c r="I250" s="278"/>
    </row>
    <row r="251" spans="1:9" s="248" customFormat="1" x14ac:dyDescent="0.2">
      <c r="A251" s="287"/>
      <c r="B251" s="289"/>
      <c r="C251" s="288"/>
      <c r="D251" s="288"/>
      <c r="E251" s="288"/>
      <c r="F251" s="288"/>
      <c r="G251" s="278"/>
      <c r="H251" s="278"/>
      <c r="I251" s="278"/>
    </row>
    <row r="252" spans="1:9" s="248" customFormat="1" x14ac:dyDescent="0.2">
      <c r="A252" s="287"/>
      <c r="B252" s="289"/>
      <c r="C252" s="288"/>
      <c r="D252" s="288"/>
      <c r="E252" s="288"/>
      <c r="F252" s="288"/>
      <c r="G252" s="278"/>
      <c r="H252" s="278"/>
      <c r="I252" s="278"/>
    </row>
    <row r="253" spans="1:9" s="248" customFormat="1" x14ac:dyDescent="0.2">
      <c r="A253" s="287"/>
      <c r="B253" s="289"/>
      <c r="C253" s="288"/>
      <c r="D253" s="288"/>
      <c r="E253" s="288"/>
      <c r="F253" s="288"/>
      <c r="G253" s="278"/>
      <c r="H253" s="278"/>
      <c r="I253" s="278"/>
    </row>
    <row r="254" spans="1:9" s="248" customFormat="1" x14ac:dyDescent="0.2">
      <c r="A254" s="287"/>
      <c r="B254" s="289"/>
      <c r="C254" s="288"/>
      <c r="D254" s="288"/>
      <c r="E254" s="288"/>
      <c r="F254" s="288"/>
      <c r="G254" s="278"/>
      <c r="H254" s="278"/>
      <c r="I254" s="278"/>
    </row>
    <row r="255" spans="1:9" s="248" customFormat="1" x14ac:dyDescent="0.2">
      <c r="A255" s="287"/>
      <c r="B255" s="289"/>
      <c r="C255" s="288"/>
      <c r="D255" s="288"/>
      <c r="E255" s="288"/>
      <c r="F255" s="288"/>
      <c r="G255" s="278"/>
      <c r="H255" s="278"/>
      <c r="I255" s="278"/>
    </row>
    <row r="256" spans="1:9" s="248" customFormat="1" x14ac:dyDescent="0.2">
      <c r="A256" s="287"/>
      <c r="B256" s="289"/>
      <c r="C256" s="288"/>
      <c r="D256" s="288"/>
      <c r="E256" s="288"/>
      <c r="F256" s="288"/>
      <c r="G256" s="278"/>
      <c r="H256" s="278"/>
      <c r="I256" s="278"/>
    </row>
    <row r="257" spans="1:9" s="248" customFormat="1" x14ac:dyDescent="0.2">
      <c r="A257" s="287"/>
      <c r="B257" s="289"/>
      <c r="C257" s="288"/>
      <c r="D257" s="288"/>
      <c r="E257" s="288"/>
      <c r="F257" s="288"/>
      <c r="G257" s="278"/>
      <c r="H257" s="278"/>
      <c r="I257" s="278"/>
    </row>
    <row r="258" spans="1:9" s="248" customFormat="1" x14ac:dyDescent="0.2">
      <c r="A258" s="287"/>
      <c r="B258" s="289"/>
      <c r="C258" s="288"/>
      <c r="D258" s="288"/>
      <c r="E258" s="288"/>
      <c r="F258" s="288"/>
      <c r="G258" s="278"/>
      <c r="H258" s="278"/>
      <c r="I258" s="278"/>
    </row>
    <row r="259" spans="1:9" s="248" customFormat="1" x14ac:dyDescent="0.2">
      <c r="A259" s="287"/>
      <c r="B259" s="289"/>
      <c r="C259" s="288"/>
      <c r="D259" s="288"/>
      <c r="E259" s="288"/>
      <c r="F259" s="288"/>
      <c r="G259" s="278"/>
      <c r="H259" s="278"/>
      <c r="I259" s="278"/>
    </row>
    <row r="260" spans="1:9" s="248" customFormat="1" x14ac:dyDescent="0.2">
      <c r="A260" s="288"/>
      <c r="B260" s="289"/>
      <c r="C260" s="288"/>
      <c r="D260" s="288"/>
      <c r="E260" s="288"/>
      <c r="F260" s="288"/>
      <c r="G260" s="278"/>
      <c r="H260" s="278"/>
      <c r="I260" s="278"/>
    </row>
    <row r="261" spans="1:9" s="248" customFormat="1" x14ac:dyDescent="0.2">
      <c r="A261" s="288"/>
      <c r="B261" s="289"/>
      <c r="C261" s="288"/>
      <c r="D261" s="288"/>
      <c r="E261" s="288"/>
      <c r="F261" s="288"/>
      <c r="G261" s="278"/>
      <c r="H261" s="278"/>
      <c r="I261" s="278"/>
    </row>
    <row r="262" spans="1:9" s="248" customFormat="1" x14ac:dyDescent="0.2">
      <c r="A262" s="288"/>
      <c r="B262" s="289"/>
      <c r="C262" s="288"/>
      <c r="D262" s="288"/>
      <c r="E262" s="288"/>
      <c r="F262" s="288"/>
      <c r="G262" s="278"/>
      <c r="H262" s="278"/>
      <c r="I262" s="278"/>
    </row>
    <row r="263" spans="1:9" s="248" customFormat="1" x14ac:dyDescent="0.2">
      <c r="A263" s="288"/>
      <c r="B263" s="289"/>
      <c r="C263" s="288"/>
      <c r="D263" s="288"/>
      <c r="E263" s="288"/>
      <c r="F263" s="288"/>
      <c r="G263" s="278"/>
      <c r="H263" s="278"/>
      <c r="I263" s="278"/>
    </row>
    <row r="264" spans="1:9" s="248" customFormat="1" x14ac:dyDescent="0.2">
      <c r="A264" s="288"/>
      <c r="B264" s="289"/>
      <c r="C264" s="288"/>
      <c r="D264" s="288"/>
      <c r="E264" s="288"/>
      <c r="F264" s="288"/>
      <c r="G264" s="278"/>
      <c r="H264" s="278"/>
      <c r="I264" s="278"/>
    </row>
    <row r="265" spans="1:9" s="248" customFormat="1" x14ac:dyDescent="0.2">
      <c r="A265" s="288"/>
      <c r="B265" s="289"/>
      <c r="C265" s="288"/>
      <c r="D265" s="288"/>
      <c r="E265" s="288"/>
      <c r="F265" s="288"/>
      <c r="G265" s="278"/>
      <c r="H265" s="278"/>
      <c r="I265" s="278"/>
    </row>
    <row r="266" spans="1:9" s="248" customFormat="1" x14ac:dyDescent="0.2">
      <c r="A266" s="288"/>
      <c r="B266" s="289"/>
      <c r="C266" s="288"/>
      <c r="D266" s="288"/>
      <c r="E266" s="288"/>
      <c r="F266" s="288"/>
      <c r="G266" s="278"/>
      <c r="H266" s="278"/>
      <c r="I266" s="278"/>
    </row>
    <row r="267" spans="1:9" s="248" customFormat="1" x14ac:dyDescent="0.2">
      <c r="A267" s="288"/>
      <c r="B267" s="289"/>
      <c r="C267" s="288"/>
      <c r="D267" s="288"/>
      <c r="E267" s="288"/>
      <c r="F267" s="288"/>
      <c r="G267" s="278"/>
      <c r="H267" s="278"/>
      <c r="I267" s="278"/>
    </row>
    <row r="268" spans="1:9" s="248" customFormat="1" x14ac:dyDescent="0.2">
      <c r="A268" s="288"/>
      <c r="B268" s="289"/>
      <c r="C268" s="288"/>
      <c r="D268" s="288"/>
      <c r="E268" s="288"/>
      <c r="F268" s="288"/>
      <c r="G268" s="278"/>
      <c r="H268" s="278"/>
      <c r="I268" s="278"/>
    </row>
    <row r="269" spans="1:9" s="248" customFormat="1" x14ac:dyDescent="0.2">
      <c r="A269" s="288"/>
      <c r="B269" s="289"/>
      <c r="C269" s="288"/>
      <c r="D269" s="288"/>
      <c r="E269" s="288"/>
      <c r="F269" s="288"/>
      <c r="G269" s="278"/>
      <c r="H269" s="278"/>
      <c r="I269" s="278"/>
    </row>
    <row r="270" spans="1:9" s="248" customFormat="1" x14ac:dyDescent="0.2">
      <c r="A270" s="288"/>
      <c r="B270" s="289"/>
      <c r="C270" s="288"/>
      <c r="D270" s="288"/>
      <c r="E270" s="288"/>
      <c r="F270" s="288"/>
      <c r="G270" s="278"/>
      <c r="H270" s="278"/>
      <c r="I270" s="278"/>
    </row>
    <row r="271" spans="1:9" s="248" customFormat="1" x14ac:dyDescent="0.2">
      <c r="A271" s="288"/>
      <c r="B271" s="289"/>
      <c r="C271" s="288"/>
      <c r="D271" s="288"/>
      <c r="E271" s="288"/>
      <c r="F271" s="288"/>
      <c r="G271" s="278"/>
      <c r="H271" s="278"/>
      <c r="I271" s="278"/>
    </row>
    <row r="272" spans="1:9" s="248" customFormat="1" x14ac:dyDescent="0.2">
      <c r="A272" s="288"/>
      <c r="B272" s="289"/>
      <c r="C272" s="288"/>
      <c r="D272" s="288"/>
      <c r="E272" s="288"/>
      <c r="F272" s="288"/>
      <c r="G272" s="278"/>
      <c r="H272" s="278"/>
      <c r="I272" s="278"/>
    </row>
    <row r="273" spans="1:9" s="248" customFormat="1" x14ac:dyDescent="0.2">
      <c r="A273" s="288"/>
      <c r="B273" s="289"/>
      <c r="C273" s="288"/>
      <c r="D273" s="288"/>
      <c r="E273" s="288"/>
      <c r="F273" s="288"/>
      <c r="G273" s="278"/>
      <c r="H273" s="278"/>
      <c r="I273" s="278"/>
    </row>
    <row r="274" spans="1:9" s="248" customFormat="1" x14ac:dyDescent="0.2">
      <c r="A274" s="288"/>
      <c r="B274" s="289"/>
      <c r="C274" s="288"/>
      <c r="D274" s="288"/>
      <c r="E274" s="288"/>
      <c r="F274" s="288"/>
      <c r="G274" s="278"/>
      <c r="H274" s="278"/>
      <c r="I274" s="278"/>
    </row>
    <row r="275" spans="1:9" s="248" customFormat="1" x14ac:dyDescent="0.2">
      <c r="A275" s="288"/>
      <c r="B275" s="289"/>
      <c r="C275" s="288"/>
      <c r="D275" s="288"/>
      <c r="E275" s="288"/>
      <c r="F275" s="288"/>
      <c r="G275" s="278"/>
      <c r="H275" s="278"/>
      <c r="I275" s="278"/>
    </row>
    <row r="276" spans="1:9" s="248" customFormat="1" x14ac:dyDescent="0.2">
      <c r="A276" s="288"/>
      <c r="B276" s="289"/>
      <c r="C276" s="288"/>
      <c r="D276" s="288"/>
      <c r="E276" s="288"/>
      <c r="F276" s="288"/>
      <c r="G276" s="278"/>
      <c r="H276" s="278"/>
      <c r="I276" s="278"/>
    </row>
    <row r="277" spans="1:9" s="248" customFormat="1" x14ac:dyDescent="0.2">
      <c r="A277" s="288"/>
      <c r="B277" s="289"/>
      <c r="C277" s="288"/>
      <c r="D277" s="288"/>
      <c r="E277" s="288"/>
      <c r="F277" s="288"/>
      <c r="G277" s="278"/>
      <c r="H277" s="278"/>
      <c r="I277" s="278"/>
    </row>
    <row r="278" spans="1:9" s="248" customFormat="1" x14ac:dyDescent="0.2">
      <c r="A278" s="288"/>
      <c r="B278" s="289"/>
      <c r="C278" s="288"/>
      <c r="D278" s="288"/>
      <c r="E278" s="288"/>
      <c r="F278" s="288"/>
      <c r="G278" s="278"/>
      <c r="H278" s="278"/>
      <c r="I278" s="278"/>
    </row>
    <row r="279" spans="1:9" s="248" customFormat="1" x14ac:dyDescent="0.2">
      <c r="A279" s="288"/>
      <c r="B279" s="289"/>
      <c r="C279" s="288"/>
      <c r="D279" s="288"/>
      <c r="E279" s="288"/>
      <c r="F279" s="288"/>
      <c r="G279" s="278"/>
      <c r="H279" s="278"/>
      <c r="I279" s="278"/>
    </row>
    <row r="280" spans="1:9" s="248" customFormat="1" x14ac:dyDescent="0.2">
      <c r="A280" s="288"/>
      <c r="B280" s="289"/>
      <c r="C280" s="288"/>
      <c r="D280" s="288"/>
      <c r="E280" s="288"/>
      <c r="F280" s="288"/>
      <c r="G280" s="278"/>
      <c r="H280" s="278"/>
      <c r="I280" s="278"/>
    </row>
    <row r="281" spans="1:9" s="248" customFormat="1" x14ac:dyDescent="0.2">
      <c r="A281" s="288"/>
      <c r="B281" s="289"/>
      <c r="C281" s="288"/>
      <c r="D281" s="288"/>
      <c r="E281" s="288"/>
      <c r="F281" s="288"/>
      <c r="G281" s="278"/>
      <c r="H281" s="278"/>
      <c r="I281" s="278"/>
    </row>
    <row r="282" spans="1:9" s="248" customFormat="1" x14ac:dyDescent="0.2">
      <c r="A282" s="288"/>
      <c r="B282" s="289"/>
      <c r="C282" s="288"/>
      <c r="D282" s="288"/>
      <c r="E282" s="288"/>
      <c r="F282" s="288"/>
      <c r="G282" s="278"/>
      <c r="H282" s="278"/>
      <c r="I282" s="278"/>
    </row>
    <row r="283" spans="1:9" s="248" customFormat="1" x14ac:dyDescent="0.2">
      <c r="A283" s="288"/>
      <c r="B283" s="289"/>
      <c r="C283" s="288"/>
      <c r="D283" s="288"/>
      <c r="E283" s="288"/>
      <c r="F283" s="288"/>
      <c r="G283" s="278"/>
      <c r="H283" s="278"/>
      <c r="I283" s="278"/>
    </row>
    <row r="284" spans="1:9" s="248" customFormat="1" x14ac:dyDescent="0.2">
      <c r="A284" s="288"/>
      <c r="B284" s="289"/>
      <c r="C284" s="288"/>
      <c r="D284" s="288"/>
      <c r="E284" s="288"/>
      <c r="F284" s="288"/>
      <c r="G284" s="278"/>
      <c r="H284" s="278"/>
      <c r="I284" s="278"/>
    </row>
    <row r="285" spans="1:9" s="248" customFormat="1" x14ac:dyDescent="0.2">
      <c r="A285" s="288"/>
      <c r="B285" s="289"/>
      <c r="C285" s="288"/>
      <c r="D285" s="288"/>
      <c r="E285" s="288"/>
      <c r="F285" s="288"/>
      <c r="G285" s="278"/>
      <c r="H285" s="278"/>
      <c r="I285" s="278"/>
    </row>
    <row r="286" spans="1:9" s="248" customFormat="1" x14ac:dyDescent="0.2">
      <c r="A286" s="288"/>
      <c r="B286" s="289"/>
      <c r="C286" s="288"/>
      <c r="D286" s="288"/>
      <c r="E286" s="288"/>
      <c r="F286" s="288"/>
      <c r="G286" s="278"/>
      <c r="H286" s="278"/>
      <c r="I286" s="278"/>
    </row>
    <row r="287" spans="1:9" s="248" customFormat="1" x14ac:dyDescent="0.2">
      <c r="A287" s="288"/>
      <c r="B287" s="289"/>
      <c r="C287" s="288"/>
      <c r="D287" s="288"/>
      <c r="E287" s="288"/>
      <c r="F287" s="288"/>
      <c r="G287" s="278"/>
      <c r="H287" s="278"/>
      <c r="I287" s="278"/>
    </row>
    <row r="288" spans="1:9" s="248" customFormat="1" x14ac:dyDescent="0.2">
      <c r="A288" s="288"/>
      <c r="B288" s="289"/>
      <c r="C288" s="288"/>
      <c r="D288" s="288"/>
      <c r="E288" s="288"/>
      <c r="F288" s="288"/>
      <c r="G288" s="278"/>
      <c r="H288" s="278"/>
      <c r="I288" s="278"/>
    </row>
    <row r="289" spans="1:117" s="248" customFormat="1" x14ac:dyDescent="0.2">
      <c r="A289" s="288"/>
      <c r="B289" s="289"/>
      <c r="C289" s="288"/>
      <c r="D289" s="288"/>
      <c r="E289" s="288"/>
      <c r="F289" s="288"/>
      <c r="G289" s="278"/>
      <c r="H289" s="278"/>
      <c r="I289" s="278"/>
    </row>
    <row r="290" spans="1:117" s="248" customFormat="1" x14ac:dyDescent="0.2">
      <c r="A290" s="288"/>
      <c r="B290" s="289"/>
      <c r="C290" s="288"/>
      <c r="D290" s="288"/>
      <c r="E290" s="288"/>
      <c r="F290" s="288"/>
      <c r="G290" s="278"/>
      <c r="H290" s="278"/>
      <c r="I290" s="278"/>
    </row>
    <row r="291" spans="1:117" s="248" customFormat="1" x14ac:dyDescent="0.2">
      <c r="A291" s="288"/>
      <c r="B291" s="289"/>
      <c r="C291" s="288"/>
      <c r="D291" s="288"/>
      <c r="E291" s="288"/>
      <c r="F291" s="288"/>
      <c r="G291" s="278"/>
      <c r="H291" s="278"/>
      <c r="I291" s="278"/>
    </row>
    <row r="292" spans="1:117" s="248" customFormat="1" x14ac:dyDescent="0.2">
      <c r="A292" s="288"/>
      <c r="B292" s="289"/>
      <c r="C292" s="288"/>
      <c r="D292" s="288"/>
      <c r="E292" s="288"/>
      <c r="F292" s="288"/>
      <c r="G292" s="278"/>
      <c r="H292" s="278"/>
      <c r="I292" s="278"/>
    </row>
    <row r="293" spans="1:117" s="248" customFormat="1" x14ac:dyDescent="0.2">
      <c r="A293" s="288"/>
      <c r="B293" s="289"/>
      <c r="C293" s="288"/>
      <c r="D293" s="288"/>
      <c r="E293" s="288"/>
      <c r="F293" s="288"/>
      <c r="G293" s="278"/>
      <c r="H293" s="278"/>
      <c r="I293" s="278"/>
    </row>
    <row r="294" spans="1:117" s="248" customFormat="1" x14ac:dyDescent="0.2">
      <c r="A294" s="288"/>
      <c r="B294" s="289"/>
      <c r="C294" s="288"/>
      <c r="D294" s="288"/>
      <c r="E294" s="288"/>
      <c r="F294" s="288"/>
      <c r="G294" s="278"/>
      <c r="H294" s="278"/>
      <c r="I294" s="278"/>
    </row>
    <row r="295" spans="1:117" s="248" customFormat="1" x14ac:dyDescent="0.2">
      <c r="A295" s="288"/>
      <c r="B295" s="289"/>
      <c r="C295" s="288"/>
      <c r="D295" s="288"/>
      <c r="E295" s="288"/>
      <c r="F295" s="288"/>
      <c r="G295" s="278"/>
      <c r="H295" s="278"/>
      <c r="I295" s="278"/>
    </row>
    <row r="296" spans="1:117" s="248" customFormat="1" x14ac:dyDescent="0.2">
      <c r="A296" s="288"/>
      <c r="B296" s="289"/>
      <c r="C296" s="288"/>
      <c r="D296" s="288"/>
      <c r="E296" s="288"/>
      <c r="F296" s="288"/>
      <c r="G296" s="278"/>
      <c r="H296" s="278"/>
      <c r="I296" s="278"/>
    </row>
    <row r="297" spans="1:117" s="248" customFormat="1" x14ac:dyDescent="0.2">
      <c r="A297" s="288"/>
      <c r="B297" s="289"/>
      <c r="C297" s="288"/>
      <c r="D297" s="288"/>
      <c r="E297" s="288"/>
      <c r="F297" s="288"/>
      <c r="G297" s="278"/>
      <c r="H297" s="278"/>
      <c r="I297" s="278"/>
    </row>
    <row r="298" spans="1:117" s="248" customFormat="1" x14ac:dyDescent="0.2">
      <c r="A298" s="288"/>
      <c r="B298" s="289"/>
      <c r="C298" s="288"/>
      <c r="D298" s="288"/>
      <c r="E298" s="288"/>
      <c r="F298" s="288"/>
      <c r="G298" s="278"/>
      <c r="H298" s="278"/>
      <c r="I298" s="278"/>
    </row>
    <row r="299" spans="1:117" s="248" customFormat="1" x14ac:dyDescent="0.2">
      <c r="A299" s="288"/>
      <c r="B299" s="289"/>
      <c r="C299" s="288"/>
      <c r="D299" s="288"/>
      <c r="E299" s="288"/>
      <c r="F299" s="288"/>
      <c r="G299" s="278"/>
      <c r="H299" s="278"/>
      <c r="I299" s="278"/>
    </row>
    <row r="300" spans="1:117" s="248" customFormat="1" x14ac:dyDescent="0.2">
      <c r="A300" s="288"/>
      <c r="B300" s="289"/>
      <c r="C300" s="288"/>
      <c r="D300" s="288"/>
      <c r="E300" s="288"/>
      <c r="F300" s="288"/>
      <c r="G300" s="278"/>
      <c r="H300" s="278"/>
      <c r="I300" s="278"/>
    </row>
    <row r="301" spans="1:117" x14ac:dyDescent="0.2">
      <c r="A301" s="290"/>
      <c r="B301" s="291"/>
      <c r="C301" s="290"/>
      <c r="D301" s="290"/>
      <c r="E301" s="290"/>
      <c r="F301" s="290"/>
      <c r="G301" s="292"/>
      <c r="H301" s="292"/>
      <c r="I301" s="292"/>
      <c r="AP301" s="248"/>
      <c r="AQ301" s="248"/>
      <c r="AR301" s="248"/>
      <c r="AS301" s="248"/>
      <c r="AT301" s="248"/>
      <c r="AU301" s="248"/>
      <c r="AV301" s="248"/>
      <c r="AW301" s="248"/>
      <c r="AX301" s="248"/>
      <c r="AY301" s="248"/>
      <c r="AZ301" s="248"/>
      <c r="BA301" s="248"/>
      <c r="BB301" s="248"/>
      <c r="BC301" s="248"/>
      <c r="BD301" s="248"/>
      <c r="BE301" s="248"/>
      <c r="BF301" s="248"/>
      <c r="BG301" s="248"/>
      <c r="BH301" s="248"/>
      <c r="BI301" s="248"/>
      <c r="BJ301" s="248"/>
      <c r="BK301" s="248"/>
      <c r="BL301" s="248"/>
      <c r="BM301" s="248"/>
      <c r="BN301" s="248"/>
      <c r="BO301" s="248"/>
      <c r="BP301" s="248"/>
      <c r="BQ301" s="248"/>
      <c r="BR301" s="248"/>
      <c r="BS301" s="248"/>
      <c r="BT301" s="248"/>
      <c r="BU301" s="248"/>
      <c r="BV301" s="248"/>
      <c r="BW301" s="248"/>
      <c r="BX301" s="248"/>
      <c r="BY301" s="248"/>
      <c r="BZ301" s="248"/>
      <c r="CA301" s="248"/>
      <c r="CB301" s="248"/>
      <c r="CC301" s="248"/>
      <c r="CD301" s="248"/>
      <c r="CE301" s="248"/>
      <c r="CF301" s="248"/>
      <c r="CG301" s="248"/>
      <c r="CH301" s="248"/>
      <c r="CI301" s="248"/>
      <c r="CJ301" s="248"/>
      <c r="CK301" s="248"/>
      <c r="CL301" s="248"/>
      <c r="CM301" s="248"/>
      <c r="CN301" s="248"/>
      <c r="CO301" s="248"/>
      <c r="CP301" s="248"/>
      <c r="CQ301" s="248"/>
      <c r="CR301" s="248"/>
      <c r="CS301" s="248"/>
      <c r="CT301" s="248"/>
      <c r="CU301" s="248"/>
      <c r="CV301" s="248"/>
      <c r="CW301" s="248"/>
      <c r="CX301" s="248"/>
      <c r="CY301" s="248"/>
      <c r="CZ301" s="248"/>
      <c r="DA301" s="248"/>
      <c r="DB301" s="248"/>
      <c r="DC301" s="248"/>
      <c r="DD301" s="248"/>
      <c r="DE301" s="248"/>
      <c r="DF301" s="248"/>
      <c r="DG301" s="248"/>
      <c r="DH301" s="248"/>
      <c r="DI301" s="248"/>
      <c r="DJ301" s="248"/>
      <c r="DK301" s="248"/>
      <c r="DL301" s="248"/>
      <c r="DM301" s="248"/>
    </row>
    <row r="302" spans="1:117" x14ac:dyDescent="0.2">
      <c r="A302" s="290"/>
      <c r="B302" s="291"/>
      <c r="C302" s="290"/>
      <c r="D302" s="290"/>
      <c r="E302" s="290"/>
      <c r="F302" s="290"/>
      <c r="G302" s="292"/>
      <c r="H302" s="292"/>
      <c r="I302" s="292"/>
      <c r="AP302" s="248"/>
      <c r="AQ302" s="248"/>
      <c r="AR302" s="248"/>
      <c r="AS302" s="248"/>
      <c r="AT302" s="248"/>
      <c r="AU302" s="248"/>
      <c r="AV302" s="248"/>
      <c r="AW302" s="248"/>
      <c r="AX302" s="248"/>
      <c r="AY302" s="248"/>
      <c r="AZ302" s="248"/>
      <c r="BA302" s="248"/>
      <c r="BB302" s="248"/>
      <c r="BC302" s="248"/>
      <c r="BD302" s="248"/>
      <c r="BE302" s="248"/>
      <c r="BF302" s="248"/>
      <c r="BG302" s="248"/>
      <c r="BH302" s="248"/>
      <c r="BI302" s="248"/>
      <c r="BJ302" s="248"/>
      <c r="BK302" s="248"/>
      <c r="BL302" s="248"/>
      <c r="BM302" s="248"/>
      <c r="BN302" s="248"/>
      <c r="BO302" s="248"/>
      <c r="BP302" s="248"/>
      <c r="BQ302" s="248"/>
      <c r="BR302" s="248"/>
      <c r="BS302" s="248"/>
      <c r="BT302" s="248"/>
      <c r="BU302" s="248"/>
      <c r="BV302" s="248"/>
      <c r="BW302" s="248"/>
      <c r="BX302" s="248"/>
      <c r="BY302" s="248"/>
      <c r="BZ302" s="248"/>
      <c r="CA302" s="248"/>
      <c r="CB302" s="248"/>
      <c r="CC302" s="248"/>
      <c r="CD302" s="248"/>
      <c r="CE302" s="248"/>
      <c r="CF302" s="248"/>
      <c r="CG302" s="248"/>
      <c r="CH302" s="248"/>
      <c r="CI302" s="248"/>
      <c r="CJ302" s="248"/>
      <c r="CK302" s="248"/>
      <c r="CL302" s="248"/>
      <c r="CM302" s="248"/>
      <c r="CN302" s="248"/>
      <c r="CO302" s="248"/>
      <c r="CP302" s="248"/>
      <c r="CQ302" s="248"/>
      <c r="CR302" s="248"/>
      <c r="CS302" s="248"/>
      <c r="CT302" s="248"/>
      <c r="CU302" s="248"/>
      <c r="CV302" s="248"/>
      <c r="CW302" s="248"/>
      <c r="CX302" s="248"/>
      <c r="CY302" s="248"/>
      <c r="CZ302" s="248"/>
      <c r="DA302" s="248"/>
      <c r="DB302" s="248"/>
      <c r="DC302" s="248"/>
      <c r="DD302" s="248"/>
      <c r="DE302" s="248"/>
      <c r="DF302" s="248"/>
      <c r="DG302" s="248"/>
      <c r="DH302" s="248"/>
      <c r="DI302" s="248"/>
      <c r="DJ302" s="248"/>
      <c r="DK302" s="248"/>
      <c r="DL302" s="248"/>
      <c r="DM302" s="248"/>
    </row>
    <row r="303" spans="1:117" x14ac:dyDescent="0.2">
      <c r="A303" s="290"/>
      <c r="B303" s="291"/>
      <c r="C303" s="290"/>
      <c r="D303" s="290"/>
      <c r="E303" s="290"/>
      <c r="F303" s="290"/>
      <c r="G303" s="292"/>
      <c r="H303" s="292"/>
      <c r="I303" s="292"/>
      <c r="AP303" s="248"/>
      <c r="AQ303" s="248"/>
      <c r="AR303" s="248"/>
      <c r="AS303" s="248"/>
      <c r="AT303" s="248"/>
      <c r="AU303" s="248"/>
      <c r="AV303" s="248"/>
      <c r="AW303" s="248"/>
      <c r="AX303" s="248"/>
      <c r="AY303" s="248"/>
      <c r="AZ303" s="248"/>
      <c r="BA303" s="248"/>
      <c r="BB303" s="248"/>
      <c r="BC303" s="248"/>
      <c r="BD303" s="248"/>
      <c r="BE303" s="248"/>
      <c r="BF303" s="248"/>
      <c r="BG303" s="248"/>
      <c r="BH303" s="248"/>
      <c r="BI303" s="248"/>
      <c r="BJ303" s="248"/>
      <c r="BK303" s="248"/>
      <c r="BL303" s="248"/>
      <c r="BM303" s="248"/>
      <c r="BN303" s="248"/>
      <c r="BO303" s="248"/>
      <c r="BP303" s="248"/>
      <c r="BQ303" s="248"/>
      <c r="BR303" s="248"/>
      <c r="BS303" s="248"/>
      <c r="BT303" s="248"/>
      <c r="BU303" s="248"/>
      <c r="BV303" s="248"/>
      <c r="BW303" s="248"/>
      <c r="BX303" s="248"/>
      <c r="BY303" s="248"/>
      <c r="BZ303" s="248"/>
      <c r="CA303" s="248"/>
      <c r="CB303" s="248"/>
      <c r="CC303" s="248"/>
      <c r="CD303" s="248"/>
      <c r="CE303" s="248"/>
      <c r="CF303" s="248"/>
      <c r="CG303" s="248"/>
      <c r="CH303" s="248"/>
      <c r="CI303" s="248"/>
      <c r="CJ303" s="248"/>
      <c r="CK303" s="248"/>
      <c r="CL303" s="248"/>
      <c r="CM303" s="248"/>
      <c r="CN303" s="248"/>
      <c r="CO303" s="248"/>
      <c r="CP303" s="248"/>
      <c r="CQ303" s="248"/>
      <c r="CR303" s="248"/>
      <c r="CS303" s="248"/>
      <c r="CT303" s="248"/>
      <c r="CU303" s="248"/>
      <c r="CV303" s="248"/>
      <c r="CW303" s="248"/>
      <c r="CX303" s="248"/>
      <c r="CY303" s="248"/>
      <c r="CZ303" s="248"/>
      <c r="DA303" s="248"/>
      <c r="DB303" s="248"/>
      <c r="DC303" s="248"/>
      <c r="DD303" s="248"/>
      <c r="DE303" s="248"/>
      <c r="DF303" s="248"/>
      <c r="DG303" s="248"/>
      <c r="DH303" s="248"/>
      <c r="DI303" s="248"/>
      <c r="DJ303" s="248"/>
      <c r="DK303" s="248"/>
      <c r="DL303" s="248"/>
      <c r="DM303" s="248"/>
    </row>
    <row r="304" spans="1:117" x14ac:dyDescent="0.2">
      <c r="A304" s="290"/>
      <c r="B304" s="291"/>
      <c r="C304" s="290"/>
      <c r="D304" s="290"/>
      <c r="E304" s="290"/>
      <c r="F304" s="290"/>
      <c r="G304" s="292"/>
      <c r="H304" s="292"/>
      <c r="I304" s="292"/>
      <c r="AP304" s="248"/>
      <c r="AQ304" s="248"/>
      <c r="AR304" s="248"/>
      <c r="AS304" s="248"/>
      <c r="AT304" s="248"/>
      <c r="AU304" s="248"/>
      <c r="AV304" s="248"/>
      <c r="AW304" s="248"/>
      <c r="AX304" s="248"/>
      <c r="AY304" s="248"/>
      <c r="AZ304" s="248"/>
      <c r="BA304" s="248"/>
      <c r="BB304" s="248"/>
      <c r="BC304" s="248"/>
      <c r="BD304" s="248"/>
      <c r="BE304" s="248"/>
      <c r="BF304" s="248"/>
      <c r="BG304" s="248"/>
      <c r="BH304" s="248"/>
      <c r="BI304" s="248"/>
      <c r="BJ304" s="248"/>
      <c r="BK304" s="248"/>
      <c r="BL304" s="248"/>
      <c r="BM304" s="248"/>
      <c r="BN304" s="248"/>
      <c r="BO304" s="248"/>
      <c r="BP304" s="248"/>
      <c r="BQ304" s="248"/>
      <c r="BR304" s="248"/>
      <c r="BS304" s="248"/>
      <c r="BT304" s="248"/>
      <c r="BU304" s="248"/>
      <c r="BV304" s="248"/>
      <c r="BW304" s="248"/>
      <c r="BX304" s="248"/>
      <c r="BY304" s="248"/>
      <c r="BZ304" s="248"/>
      <c r="CA304" s="248"/>
      <c r="CB304" s="248"/>
      <c r="CC304" s="248"/>
      <c r="CD304" s="248"/>
      <c r="CE304" s="248"/>
      <c r="CF304" s="248"/>
      <c r="CG304" s="248"/>
      <c r="CH304" s="248"/>
      <c r="CI304" s="248"/>
      <c r="CJ304" s="248"/>
      <c r="CK304" s="248"/>
      <c r="CL304" s="248"/>
      <c r="CM304" s="248"/>
      <c r="CN304" s="248"/>
      <c r="CO304" s="248"/>
      <c r="CP304" s="248"/>
      <c r="CQ304" s="248"/>
      <c r="CR304" s="248"/>
      <c r="CS304" s="248"/>
      <c r="CT304" s="248"/>
      <c r="CU304" s="248"/>
      <c r="CV304" s="248"/>
      <c r="CW304" s="248"/>
      <c r="CX304" s="248"/>
      <c r="CY304" s="248"/>
      <c r="CZ304" s="248"/>
      <c r="DA304" s="248"/>
      <c r="DB304" s="248"/>
      <c r="DC304" s="248"/>
      <c r="DD304" s="248"/>
      <c r="DE304" s="248"/>
      <c r="DF304" s="248"/>
      <c r="DG304" s="248"/>
      <c r="DH304" s="248"/>
      <c r="DI304" s="248"/>
      <c r="DJ304" s="248"/>
      <c r="DK304" s="248"/>
      <c r="DL304" s="248"/>
      <c r="DM304" s="248"/>
    </row>
    <row r="305" spans="1:117" x14ac:dyDescent="0.2">
      <c r="A305" s="290"/>
      <c r="B305" s="291"/>
      <c r="C305" s="290"/>
      <c r="D305" s="290"/>
      <c r="E305" s="290"/>
      <c r="F305" s="290"/>
      <c r="G305" s="292"/>
      <c r="H305" s="292"/>
      <c r="I305" s="292"/>
      <c r="AP305" s="248"/>
      <c r="AQ305" s="248"/>
      <c r="AR305" s="248"/>
      <c r="AS305" s="248"/>
      <c r="AT305" s="248"/>
      <c r="AU305" s="248"/>
      <c r="AV305" s="248"/>
      <c r="AW305" s="248"/>
      <c r="AX305" s="248"/>
      <c r="AY305" s="248"/>
      <c r="AZ305" s="248"/>
      <c r="BA305" s="248"/>
      <c r="BB305" s="248"/>
      <c r="BC305" s="248"/>
      <c r="BD305" s="248"/>
      <c r="BE305" s="248"/>
      <c r="BF305" s="248"/>
      <c r="BG305" s="248"/>
      <c r="BH305" s="248"/>
      <c r="BI305" s="248"/>
      <c r="BJ305" s="248"/>
      <c r="BK305" s="248"/>
      <c r="BL305" s="248"/>
      <c r="BM305" s="248"/>
      <c r="BN305" s="248"/>
      <c r="BO305" s="248"/>
      <c r="BP305" s="248"/>
      <c r="BQ305" s="248"/>
      <c r="BR305" s="248"/>
      <c r="BS305" s="248"/>
      <c r="BT305" s="248"/>
      <c r="BU305" s="248"/>
      <c r="BV305" s="248"/>
      <c r="BW305" s="248"/>
      <c r="BX305" s="248"/>
      <c r="BY305" s="248"/>
      <c r="BZ305" s="248"/>
      <c r="CA305" s="248"/>
      <c r="CB305" s="248"/>
      <c r="CC305" s="248"/>
      <c r="CD305" s="248"/>
      <c r="CE305" s="248"/>
      <c r="CF305" s="248"/>
      <c r="CG305" s="248"/>
      <c r="CH305" s="248"/>
      <c r="CI305" s="248"/>
      <c r="CJ305" s="248"/>
      <c r="CK305" s="248"/>
      <c r="CL305" s="248"/>
      <c r="CM305" s="248"/>
      <c r="CN305" s="248"/>
      <c r="CO305" s="248"/>
      <c r="CP305" s="248"/>
      <c r="CQ305" s="248"/>
      <c r="CR305" s="248"/>
      <c r="CS305" s="248"/>
      <c r="CT305" s="248"/>
      <c r="CU305" s="248"/>
      <c r="CV305" s="248"/>
      <c r="CW305" s="248"/>
      <c r="CX305" s="248"/>
      <c r="CY305" s="248"/>
      <c r="CZ305" s="248"/>
      <c r="DA305" s="248"/>
      <c r="DB305" s="248"/>
      <c r="DC305" s="248"/>
      <c r="DD305" s="248"/>
      <c r="DE305" s="248"/>
      <c r="DF305" s="248"/>
      <c r="DG305" s="248"/>
      <c r="DH305" s="248"/>
      <c r="DI305" s="248"/>
      <c r="DJ305" s="248"/>
      <c r="DK305" s="248"/>
      <c r="DL305" s="248"/>
      <c r="DM305" s="248"/>
    </row>
    <row r="306" spans="1:117" x14ac:dyDescent="0.2">
      <c r="A306" s="290"/>
      <c r="B306" s="291"/>
      <c r="C306" s="290"/>
      <c r="D306" s="290"/>
      <c r="E306" s="290"/>
      <c r="F306" s="290"/>
      <c r="G306" s="292"/>
      <c r="H306" s="292"/>
      <c r="I306" s="292"/>
      <c r="AP306" s="248"/>
      <c r="AQ306" s="248"/>
      <c r="AR306" s="248"/>
      <c r="AS306" s="248"/>
      <c r="AT306" s="248"/>
      <c r="AU306" s="248"/>
      <c r="AV306" s="248"/>
      <c r="AW306" s="248"/>
      <c r="AX306" s="248"/>
      <c r="AY306" s="248"/>
      <c r="AZ306" s="248"/>
      <c r="BA306" s="248"/>
      <c r="BB306" s="248"/>
      <c r="BC306" s="248"/>
      <c r="BD306" s="248"/>
      <c r="BE306" s="248"/>
      <c r="BF306" s="248"/>
      <c r="BG306" s="248"/>
      <c r="BH306" s="248"/>
      <c r="BI306" s="248"/>
      <c r="BJ306" s="248"/>
      <c r="BK306" s="248"/>
      <c r="BL306" s="248"/>
      <c r="BM306" s="248"/>
      <c r="BN306" s="248"/>
      <c r="BO306" s="248"/>
      <c r="BP306" s="248"/>
      <c r="BQ306" s="248"/>
      <c r="BR306" s="248"/>
      <c r="BS306" s="248"/>
      <c r="BT306" s="248"/>
      <c r="BU306" s="248"/>
      <c r="BV306" s="248"/>
      <c r="BW306" s="248"/>
      <c r="BX306" s="248"/>
      <c r="BY306" s="248"/>
      <c r="BZ306" s="248"/>
      <c r="CA306" s="248"/>
      <c r="CB306" s="248"/>
      <c r="CC306" s="248"/>
      <c r="CD306" s="248"/>
      <c r="CE306" s="248"/>
      <c r="CF306" s="248"/>
      <c r="CG306" s="248"/>
      <c r="CH306" s="248"/>
      <c r="CI306" s="248"/>
      <c r="CJ306" s="248"/>
      <c r="CK306" s="248"/>
      <c r="CL306" s="248"/>
      <c r="CM306" s="248"/>
      <c r="CN306" s="248"/>
      <c r="CO306" s="248"/>
      <c r="CP306" s="248"/>
      <c r="CQ306" s="248"/>
      <c r="CR306" s="248"/>
      <c r="CS306" s="248"/>
      <c r="CT306" s="248"/>
      <c r="CU306" s="248"/>
      <c r="CV306" s="248"/>
      <c r="CW306" s="248"/>
      <c r="CX306" s="248"/>
      <c r="CY306" s="248"/>
      <c r="CZ306" s="248"/>
      <c r="DA306" s="248"/>
      <c r="DB306" s="248"/>
      <c r="DC306" s="248"/>
      <c r="DD306" s="248"/>
      <c r="DE306" s="248"/>
      <c r="DF306" s="248"/>
      <c r="DG306" s="248"/>
      <c r="DH306" s="248"/>
      <c r="DI306" s="248"/>
      <c r="DJ306" s="248"/>
      <c r="DK306" s="248"/>
      <c r="DL306" s="248"/>
      <c r="DM306" s="248"/>
    </row>
    <row r="307" spans="1:117" x14ac:dyDescent="0.2">
      <c r="A307" s="290"/>
      <c r="B307" s="291"/>
      <c r="C307" s="290"/>
      <c r="D307" s="290"/>
      <c r="E307" s="290"/>
      <c r="F307" s="290"/>
      <c r="G307" s="292"/>
      <c r="H307" s="292"/>
      <c r="I307" s="292"/>
      <c r="AP307" s="248"/>
      <c r="AQ307" s="248"/>
      <c r="AR307" s="248"/>
      <c r="AS307" s="248"/>
      <c r="AT307" s="248"/>
      <c r="AU307" s="248"/>
      <c r="AV307" s="248"/>
      <c r="AW307" s="248"/>
      <c r="AX307" s="248"/>
      <c r="AY307" s="248"/>
      <c r="AZ307" s="248"/>
      <c r="BA307" s="248"/>
      <c r="BB307" s="248"/>
      <c r="BC307" s="248"/>
      <c r="BD307" s="248"/>
      <c r="BE307" s="248"/>
      <c r="BF307" s="248"/>
      <c r="BG307" s="248"/>
      <c r="BH307" s="248"/>
      <c r="BI307" s="248"/>
      <c r="BJ307" s="248"/>
      <c r="BK307" s="248"/>
      <c r="BL307" s="248"/>
      <c r="BM307" s="248"/>
      <c r="BN307" s="248"/>
      <c r="BO307" s="248"/>
      <c r="BP307" s="248"/>
      <c r="BQ307" s="248"/>
      <c r="BR307" s="248"/>
      <c r="BS307" s="248"/>
      <c r="BT307" s="248"/>
      <c r="BU307" s="248"/>
      <c r="BV307" s="248"/>
      <c r="BW307" s="248"/>
      <c r="BX307" s="248"/>
      <c r="BY307" s="248"/>
      <c r="BZ307" s="248"/>
      <c r="CA307" s="248"/>
      <c r="CB307" s="248"/>
      <c r="CC307" s="248"/>
      <c r="CD307" s="248"/>
      <c r="CE307" s="248"/>
      <c r="CF307" s="248"/>
      <c r="CG307" s="248"/>
      <c r="CH307" s="248"/>
      <c r="CI307" s="248"/>
      <c r="CJ307" s="248"/>
      <c r="CK307" s="248"/>
      <c r="CL307" s="248"/>
      <c r="CM307" s="248"/>
      <c r="CN307" s="248"/>
      <c r="CO307" s="248"/>
      <c r="CP307" s="248"/>
      <c r="CQ307" s="248"/>
      <c r="CR307" s="248"/>
      <c r="CS307" s="248"/>
      <c r="CT307" s="248"/>
      <c r="CU307" s="248"/>
      <c r="CV307" s="248"/>
      <c r="CW307" s="248"/>
      <c r="CX307" s="248"/>
      <c r="CY307" s="248"/>
      <c r="CZ307" s="248"/>
      <c r="DA307" s="248"/>
      <c r="DB307" s="248"/>
      <c r="DC307" s="248"/>
      <c r="DD307" s="248"/>
      <c r="DE307" s="248"/>
      <c r="DF307" s="248"/>
      <c r="DG307" s="248"/>
      <c r="DH307" s="248"/>
      <c r="DI307" s="248"/>
      <c r="DJ307" s="248"/>
      <c r="DK307" s="248"/>
      <c r="DL307" s="248"/>
      <c r="DM307" s="248"/>
    </row>
    <row r="308" spans="1:117" x14ac:dyDescent="0.2">
      <c r="A308" s="290"/>
      <c r="B308" s="291"/>
      <c r="C308" s="290"/>
      <c r="D308" s="290"/>
      <c r="E308" s="290"/>
      <c r="F308" s="290"/>
      <c r="G308" s="292"/>
      <c r="H308" s="292"/>
      <c r="I308" s="292"/>
      <c r="AP308" s="248"/>
      <c r="AQ308" s="248"/>
      <c r="AR308" s="248"/>
      <c r="AS308" s="248"/>
      <c r="AT308" s="248"/>
      <c r="AU308" s="248"/>
      <c r="AV308" s="248"/>
      <c r="AW308" s="248"/>
      <c r="AX308" s="248"/>
      <c r="AY308" s="248"/>
      <c r="AZ308" s="248"/>
      <c r="BA308" s="248"/>
      <c r="BB308" s="248"/>
      <c r="BC308" s="248"/>
      <c r="BD308" s="248"/>
      <c r="BE308" s="248"/>
      <c r="BF308" s="248"/>
      <c r="BG308" s="248"/>
      <c r="BH308" s="248"/>
      <c r="BI308" s="248"/>
      <c r="BJ308" s="248"/>
      <c r="BK308" s="248"/>
      <c r="BL308" s="248"/>
      <c r="BM308" s="248"/>
      <c r="BN308" s="248"/>
      <c r="BO308" s="248"/>
      <c r="BP308" s="248"/>
      <c r="BQ308" s="248"/>
      <c r="BR308" s="248"/>
      <c r="BS308" s="248"/>
      <c r="BT308" s="248"/>
      <c r="BU308" s="248"/>
      <c r="BV308" s="248"/>
      <c r="BW308" s="248"/>
      <c r="BX308" s="248"/>
      <c r="BY308" s="248"/>
      <c r="BZ308" s="248"/>
      <c r="CA308" s="248"/>
      <c r="CB308" s="248"/>
      <c r="CC308" s="248"/>
      <c r="CD308" s="248"/>
      <c r="CE308" s="248"/>
      <c r="CF308" s="248"/>
      <c r="CG308" s="248"/>
      <c r="CH308" s="248"/>
      <c r="CI308" s="248"/>
      <c r="CJ308" s="248"/>
      <c r="CK308" s="248"/>
      <c r="CL308" s="248"/>
      <c r="CM308" s="248"/>
      <c r="CN308" s="248"/>
      <c r="CO308" s="248"/>
      <c r="CP308" s="248"/>
      <c r="CQ308" s="248"/>
      <c r="CR308" s="248"/>
      <c r="CS308" s="248"/>
      <c r="CT308" s="248"/>
      <c r="CU308" s="248"/>
      <c r="CV308" s="248"/>
      <c r="CW308" s="248"/>
      <c r="CX308" s="248"/>
      <c r="CY308" s="248"/>
      <c r="CZ308" s="248"/>
      <c r="DA308" s="248"/>
      <c r="DB308" s="248"/>
      <c r="DC308" s="248"/>
      <c r="DD308" s="248"/>
      <c r="DE308" s="248"/>
      <c r="DF308" s="248"/>
      <c r="DG308" s="248"/>
      <c r="DH308" s="248"/>
      <c r="DI308" s="248"/>
      <c r="DJ308" s="248"/>
      <c r="DK308" s="248"/>
      <c r="DL308" s="248"/>
      <c r="DM308" s="248"/>
    </row>
    <row r="309" spans="1:117" x14ac:dyDescent="0.2">
      <c r="A309" s="290"/>
      <c r="B309" s="291"/>
      <c r="C309" s="290"/>
      <c r="D309" s="290"/>
      <c r="E309" s="290"/>
      <c r="F309" s="290"/>
      <c r="G309" s="292"/>
      <c r="H309" s="292"/>
      <c r="I309" s="292"/>
      <c r="AP309" s="248"/>
      <c r="AQ309" s="248"/>
      <c r="AR309" s="248"/>
      <c r="AS309" s="248"/>
      <c r="AT309" s="248"/>
      <c r="AU309" s="248"/>
      <c r="AV309" s="248"/>
      <c r="AW309" s="248"/>
      <c r="AX309" s="248"/>
      <c r="AY309" s="248"/>
      <c r="AZ309" s="248"/>
      <c r="BA309" s="248"/>
      <c r="BB309" s="248"/>
      <c r="BC309" s="248"/>
      <c r="BD309" s="248"/>
      <c r="BE309" s="248"/>
      <c r="BF309" s="248"/>
      <c r="BG309" s="248"/>
      <c r="BH309" s="248"/>
      <c r="BI309" s="248"/>
      <c r="BJ309" s="248"/>
      <c r="BK309" s="248"/>
      <c r="BL309" s="248"/>
      <c r="BM309" s="248"/>
      <c r="BN309" s="248"/>
      <c r="BO309" s="248"/>
      <c r="BP309" s="248"/>
      <c r="BQ309" s="248"/>
      <c r="BR309" s="248"/>
      <c r="BS309" s="248"/>
      <c r="BT309" s="248"/>
      <c r="BU309" s="248"/>
      <c r="BV309" s="248"/>
      <c r="BW309" s="248"/>
      <c r="BX309" s="248"/>
      <c r="BY309" s="248"/>
      <c r="BZ309" s="248"/>
      <c r="CA309" s="248"/>
      <c r="CB309" s="248"/>
      <c r="CC309" s="248"/>
      <c r="CD309" s="248"/>
      <c r="CE309" s="248"/>
      <c r="CF309" s="248"/>
      <c r="CG309" s="248"/>
      <c r="CH309" s="248"/>
      <c r="CI309" s="248"/>
      <c r="CJ309" s="248"/>
      <c r="CK309" s="248"/>
      <c r="CL309" s="248"/>
      <c r="CM309" s="248"/>
      <c r="CN309" s="248"/>
      <c r="CO309" s="248"/>
      <c r="CP309" s="248"/>
      <c r="CQ309" s="248"/>
      <c r="CR309" s="248"/>
      <c r="CS309" s="248"/>
      <c r="CT309" s="248"/>
      <c r="CU309" s="248"/>
      <c r="CV309" s="248"/>
      <c r="CW309" s="248"/>
      <c r="CX309" s="248"/>
      <c r="CY309" s="248"/>
      <c r="CZ309" s="248"/>
      <c r="DA309" s="248"/>
      <c r="DB309" s="248"/>
      <c r="DC309" s="248"/>
      <c r="DD309" s="248"/>
      <c r="DE309" s="248"/>
      <c r="DF309" s="248"/>
      <c r="DG309" s="248"/>
      <c r="DH309" s="248"/>
      <c r="DI309" s="248"/>
      <c r="DJ309" s="248"/>
      <c r="DK309" s="248"/>
      <c r="DL309" s="248"/>
      <c r="DM309" s="248"/>
    </row>
    <row r="310" spans="1:117" x14ac:dyDescent="0.2">
      <c r="A310" s="290"/>
      <c r="B310" s="291"/>
      <c r="C310" s="290"/>
      <c r="D310" s="290"/>
      <c r="E310" s="290"/>
      <c r="F310" s="290"/>
      <c r="G310" s="292"/>
      <c r="H310" s="292"/>
      <c r="I310" s="292"/>
      <c r="AP310" s="248"/>
      <c r="AQ310" s="248"/>
      <c r="AR310" s="248"/>
      <c r="AS310" s="248"/>
      <c r="AT310" s="248"/>
      <c r="AU310" s="248"/>
      <c r="AV310" s="248"/>
      <c r="AW310" s="248"/>
      <c r="AX310" s="248"/>
      <c r="AY310" s="248"/>
      <c r="AZ310" s="248"/>
      <c r="BA310" s="248"/>
      <c r="BB310" s="248"/>
      <c r="BC310" s="248"/>
      <c r="BD310" s="248"/>
      <c r="BE310" s="248"/>
      <c r="BF310" s="248"/>
      <c r="BG310" s="248"/>
      <c r="BH310" s="248"/>
      <c r="BI310" s="248"/>
      <c r="BJ310" s="248"/>
      <c r="BK310" s="248"/>
      <c r="BL310" s="248"/>
      <c r="BM310" s="248"/>
      <c r="BN310" s="248"/>
      <c r="BO310" s="248"/>
      <c r="BP310" s="248"/>
      <c r="BQ310" s="248"/>
      <c r="BR310" s="248"/>
      <c r="BS310" s="248"/>
      <c r="BT310" s="248"/>
      <c r="BU310" s="248"/>
      <c r="BV310" s="248"/>
      <c r="BW310" s="248"/>
      <c r="BX310" s="248"/>
      <c r="BY310" s="248"/>
      <c r="BZ310" s="248"/>
      <c r="CA310" s="248"/>
      <c r="CB310" s="248"/>
      <c r="CC310" s="248"/>
      <c r="CD310" s="248"/>
      <c r="CE310" s="248"/>
      <c r="CF310" s="248"/>
      <c r="CG310" s="248"/>
      <c r="CH310" s="248"/>
      <c r="CI310" s="248"/>
      <c r="CJ310" s="248"/>
      <c r="CK310" s="248"/>
      <c r="CL310" s="248"/>
      <c r="CM310" s="248"/>
      <c r="CN310" s="248"/>
      <c r="CO310" s="248"/>
      <c r="CP310" s="248"/>
      <c r="CQ310" s="248"/>
      <c r="CR310" s="248"/>
      <c r="CS310" s="248"/>
      <c r="CT310" s="248"/>
      <c r="CU310" s="248"/>
      <c r="CV310" s="248"/>
      <c r="CW310" s="248"/>
      <c r="CX310" s="248"/>
      <c r="CY310" s="248"/>
      <c r="CZ310" s="248"/>
      <c r="DA310" s="248"/>
      <c r="DB310" s="248"/>
      <c r="DC310" s="248"/>
      <c r="DD310" s="248"/>
      <c r="DE310" s="248"/>
      <c r="DF310" s="248"/>
      <c r="DG310" s="248"/>
      <c r="DH310" s="248"/>
      <c r="DI310" s="248"/>
      <c r="DJ310" s="248"/>
      <c r="DK310" s="248"/>
      <c r="DL310" s="248"/>
      <c r="DM310" s="248"/>
    </row>
    <row r="311" spans="1:117" x14ac:dyDescent="0.2">
      <c r="A311" s="290"/>
      <c r="B311" s="291"/>
      <c r="C311" s="290"/>
      <c r="D311" s="290"/>
      <c r="E311" s="290"/>
      <c r="F311" s="290"/>
      <c r="G311" s="292"/>
      <c r="H311" s="292"/>
      <c r="I311" s="292"/>
      <c r="AP311" s="248"/>
      <c r="AQ311" s="248"/>
      <c r="AR311" s="248"/>
      <c r="AS311" s="248"/>
      <c r="AT311" s="248"/>
      <c r="AU311" s="248"/>
      <c r="AV311" s="248"/>
      <c r="AW311" s="248"/>
      <c r="AX311" s="248"/>
      <c r="AY311" s="248"/>
      <c r="AZ311" s="248"/>
      <c r="BA311" s="248"/>
      <c r="BB311" s="248"/>
      <c r="BC311" s="248"/>
      <c r="BD311" s="248"/>
      <c r="BE311" s="248"/>
      <c r="BF311" s="248"/>
      <c r="BG311" s="248"/>
      <c r="BH311" s="248"/>
      <c r="BI311" s="248"/>
      <c r="BJ311" s="248"/>
      <c r="BK311" s="248"/>
      <c r="BL311" s="248"/>
      <c r="BM311" s="248"/>
      <c r="BN311" s="248"/>
      <c r="BO311" s="248"/>
      <c r="BP311" s="248"/>
      <c r="BQ311" s="248"/>
      <c r="BR311" s="248"/>
      <c r="BS311" s="248"/>
      <c r="BT311" s="248"/>
      <c r="BU311" s="248"/>
      <c r="BV311" s="248"/>
      <c r="BW311" s="248"/>
      <c r="BX311" s="248"/>
      <c r="BY311" s="248"/>
      <c r="BZ311" s="248"/>
      <c r="CA311" s="248"/>
      <c r="CB311" s="248"/>
      <c r="CC311" s="248"/>
      <c r="CD311" s="248"/>
      <c r="CE311" s="248"/>
      <c r="CF311" s="248"/>
      <c r="CG311" s="248"/>
      <c r="CH311" s="248"/>
      <c r="CI311" s="248"/>
      <c r="CJ311" s="248"/>
      <c r="CK311" s="248"/>
      <c r="CL311" s="248"/>
      <c r="CM311" s="248"/>
      <c r="CN311" s="248"/>
      <c r="CO311" s="248"/>
      <c r="CP311" s="248"/>
      <c r="CQ311" s="248"/>
      <c r="CR311" s="248"/>
      <c r="CS311" s="248"/>
      <c r="CT311" s="248"/>
      <c r="CU311" s="248"/>
      <c r="CV311" s="248"/>
      <c r="CW311" s="248"/>
      <c r="CX311" s="248"/>
      <c r="CY311" s="248"/>
      <c r="CZ311" s="248"/>
      <c r="DA311" s="248"/>
      <c r="DB311" s="248"/>
      <c r="DC311" s="248"/>
      <c r="DD311" s="248"/>
      <c r="DE311" s="248"/>
      <c r="DF311" s="248"/>
      <c r="DG311" s="248"/>
      <c r="DH311" s="248"/>
      <c r="DI311" s="248"/>
      <c r="DJ311" s="248"/>
      <c r="DK311" s="248"/>
      <c r="DL311" s="248"/>
      <c r="DM311" s="248"/>
    </row>
    <row r="312" spans="1:117" x14ac:dyDescent="0.2">
      <c r="A312" s="290"/>
      <c r="B312" s="291"/>
      <c r="C312" s="290"/>
      <c r="D312" s="290"/>
      <c r="E312" s="290"/>
      <c r="F312" s="290"/>
      <c r="G312" s="292"/>
      <c r="H312" s="292"/>
      <c r="I312" s="292"/>
      <c r="AP312" s="248"/>
      <c r="AQ312" s="248"/>
      <c r="AR312" s="248"/>
      <c r="AS312" s="248"/>
      <c r="AT312" s="248"/>
      <c r="AU312" s="248"/>
      <c r="AV312" s="248"/>
      <c r="AW312" s="248"/>
      <c r="AX312" s="248"/>
      <c r="AY312" s="248"/>
      <c r="AZ312" s="248"/>
      <c r="BA312" s="248"/>
      <c r="BB312" s="248"/>
      <c r="BC312" s="248"/>
      <c r="BD312" s="248"/>
      <c r="BE312" s="248"/>
      <c r="BF312" s="248"/>
      <c r="BG312" s="248"/>
      <c r="BH312" s="248"/>
      <c r="BI312" s="248"/>
      <c r="BJ312" s="248"/>
      <c r="BK312" s="248"/>
      <c r="BL312" s="248"/>
      <c r="BM312" s="248"/>
      <c r="BN312" s="248"/>
      <c r="BO312" s="248"/>
      <c r="BP312" s="248"/>
      <c r="BQ312" s="248"/>
      <c r="BR312" s="248"/>
      <c r="BS312" s="248"/>
      <c r="BT312" s="248"/>
      <c r="BU312" s="248"/>
      <c r="BV312" s="248"/>
      <c r="BW312" s="248"/>
      <c r="BX312" s="248"/>
      <c r="BY312" s="248"/>
      <c r="BZ312" s="248"/>
      <c r="CA312" s="248"/>
      <c r="CB312" s="248"/>
      <c r="CC312" s="248"/>
      <c r="CD312" s="248"/>
      <c r="CE312" s="248"/>
      <c r="CF312" s="248"/>
      <c r="CG312" s="248"/>
      <c r="CH312" s="248"/>
      <c r="CI312" s="248"/>
      <c r="CJ312" s="248"/>
      <c r="CK312" s="248"/>
      <c r="CL312" s="248"/>
      <c r="CM312" s="248"/>
      <c r="CN312" s="248"/>
      <c r="CO312" s="248"/>
      <c r="CP312" s="248"/>
      <c r="CQ312" s="248"/>
      <c r="CR312" s="248"/>
      <c r="CS312" s="248"/>
      <c r="CT312" s="248"/>
      <c r="CU312" s="248"/>
      <c r="CV312" s="248"/>
      <c r="CW312" s="248"/>
      <c r="CX312" s="248"/>
      <c r="CY312" s="248"/>
      <c r="CZ312" s="248"/>
      <c r="DA312" s="248"/>
      <c r="DB312" s="248"/>
      <c r="DC312" s="248"/>
      <c r="DD312" s="248"/>
      <c r="DE312" s="248"/>
      <c r="DF312" s="248"/>
      <c r="DG312" s="248"/>
      <c r="DH312" s="248"/>
      <c r="DI312" s="248"/>
      <c r="DJ312" s="248"/>
      <c r="DK312" s="248"/>
      <c r="DL312" s="248"/>
      <c r="DM312" s="248"/>
    </row>
    <row r="313" spans="1:117" x14ac:dyDescent="0.2">
      <c r="A313" s="290"/>
      <c r="B313" s="291"/>
      <c r="C313" s="290"/>
      <c r="D313" s="290"/>
      <c r="E313" s="290"/>
      <c r="F313" s="290"/>
      <c r="G313" s="292"/>
      <c r="H313" s="292"/>
      <c r="I313" s="292"/>
      <c r="AP313" s="248"/>
      <c r="AQ313" s="248"/>
      <c r="AR313" s="248"/>
      <c r="AS313" s="248"/>
      <c r="AT313" s="248"/>
      <c r="AU313" s="248"/>
      <c r="AV313" s="248"/>
      <c r="AW313" s="248"/>
      <c r="AX313" s="248"/>
      <c r="AY313" s="248"/>
      <c r="AZ313" s="248"/>
      <c r="BA313" s="248"/>
      <c r="BB313" s="248"/>
      <c r="BC313" s="248"/>
      <c r="BD313" s="248"/>
      <c r="BE313" s="248"/>
      <c r="BF313" s="248"/>
      <c r="BG313" s="248"/>
      <c r="BH313" s="248"/>
      <c r="BI313" s="248"/>
      <c r="BJ313" s="248"/>
      <c r="BK313" s="248"/>
      <c r="BL313" s="248"/>
      <c r="BM313" s="248"/>
      <c r="BN313" s="248"/>
      <c r="BO313" s="248"/>
      <c r="BP313" s="248"/>
      <c r="BQ313" s="248"/>
      <c r="BR313" s="248"/>
      <c r="BS313" s="248"/>
      <c r="BT313" s="248"/>
      <c r="BU313" s="248"/>
      <c r="BV313" s="248"/>
      <c r="BW313" s="248"/>
      <c r="BX313" s="248"/>
      <c r="BY313" s="248"/>
      <c r="BZ313" s="248"/>
      <c r="CA313" s="248"/>
      <c r="CB313" s="248"/>
      <c r="CC313" s="248"/>
      <c r="CD313" s="248"/>
      <c r="CE313" s="248"/>
      <c r="CF313" s="248"/>
      <c r="CG313" s="248"/>
      <c r="CH313" s="248"/>
      <c r="CI313" s="248"/>
      <c r="CJ313" s="248"/>
      <c r="CK313" s="248"/>
      <c r="CL313" s="248"/>
      <c r="CM313" s="248"/>
      <c r="CN313" s="248"/>
      <c r="CO313" s="248"/>
      <c r="CP313" s="248"/>
      <c r="CQ313" s="248"/>
      <c r="CR313" s="248"/>
      <c r="CS313" s="248"/>
      <c r="CT313" s="248"/>
      <c r="CU313" s="248"/>
      <c r="CV313" s="248"/>
      <c r="CW313" s="248"/>
      <c r="CX313" s="248"/>
      <c r="CY313" s="248"/>
      <c r="CZ313" s="248"/>
      <c r="DA313" s="248"/>
      <c r="DB313" s="248"/>
      <c r="DC313" s="248"/>
      <c r="DD313" s="248"/>
      <c r="DE313" s="248"/>
      <c r="DF313" s="248"/>
      <c r="DG313" s="248"/>
      <c r="DH313" s="248"/>
      <c r="DI313" s="248"/>
      <c r="DJ313" s="248"/>
      <c r="DK313" s="248"/>
      <c r="DL313" s="248"/>
      <c r="DM313" s="248"/>
    </row>
    <row r="314" spans="1:117" x14ac:dyDescent="0.2">
      <c r="A314" s="290"/>
      <c r="B314" s="291"/>
      <c r="C314" s="290"/>
      <c r="D314" s="290"/>
      <c r="E314" s="290"/>
      <c r="F314" s="290"/>
      <c r="G314" s="292"/>
      <c r="H314" s="292"/>
      <c r="I314" s="292"/>
      <c r="AP314" s="248"/>
      <c r="AQ314" s="248"/>
      <c r="AR314" s="248"/>
      <c r="AS314" s="248"/>
      <c r="AT314" s="248"/>
      <c r="AU314" s="248"/>
      <c r="AV314" s="248"/>
      <c r="AW314" s="248"/>
      <c r="AX314" s="248"/>
      <c r="AY314" s="248"/>
      <c r="AZ314" s="248"/>
      <c r="BA314" s="248"/>
      <c r="BB314" s="248"/>
      <c r="BC314" s="248"/>
      <c r="BD314" s="248"/>
      <c r="BE314" s="248"/>
      <c r="BF314" s="248"/>
      <c r="BG314" s="248"/>
      <c r="BH314" s="248"/>
      <c r="BI314" s="248"/>
      <c r="BJ314" s="248"/>
      <c r="BK314" s="248"/>
      <c r="BL314" s="248"/>
      <c r="BM314" s="248"/>
      <c r="BN314" s="248"/>
      <c r="BO314" s="248"/>
      <c r="BP314" s="248"/>
      <c r="BQ314" s="248"/>
      <c r="BR314" s="248"/>
      <c r="BS314" s="248"/>
      <c r="BT314" s="248"/>
      <c r="BU314" s="248"/>
      <c r="BV314" s="248"/>
      <c r="BW314" s="248"/>
      <c r="BX314" s="248"/>
      <c r="BY314" s="248"/>
      <c r="BZ314" s="248"/>
      <c r="CA314" s="248"/>
      <c r="CB314" s="248"/>
      <c r="CC314" s="248"/>
      <c r="CD314" s="248"/>
      <c r="CE314" s="248"/>
      <c r="CF314" s="248"/>
      <c r="CG314" s="248"/>
      <c r="CH314" s="248"/>
      <c r="CI314" s="248"/>
      <c r="CJ314" s="248"/>
      <c r="CK314" s="248"/>
      <c r="CL314" s="248"/>
      <c r="CM314" s="248"/>
      <c r="CN314" s="248"/>
      <c r="CO314" s="248"/>
      <c r="CP314" s="248"/>
      <c r="CQ314" s="248"/>
      <c r="CR314" s="248"/>
      <c r="CS314" s="248"/>
      <c r="CT314" s="248"/>
      <c r="CU314" s="248"/>
      <c r="CV314" s="248"/>
      <c r="CW314" s="248"/>
      <c r="CX314" s="248"/>
      <c r="CY314" s="248"/>
      <c r="CZ314" s="248"/>
      <c r="DA314" s="248"/>
      <c r="DB314" s="248"/>
      <c r="DC314" s="248"/>
      <c r="DD314" s="248"/>
      <c r="DE314" s="248"/>
      <c r="DF314" s="248"/>
      <c r="DG314" s="248"/>
      <c r="DH314" s="248"/>
      <c r="DI314" s="248"/>
      <c r="DJ314" s="248"/>
      <c r="DK314" s="248"/>
      <c r="DL314" s="248"/>
      <c r="DM314" s="248"/>
    </row>
    <row r="315" spans="1:117" x14ac:dyDescent="0.2">
      <c r="A315" s="290"/>
      <c r="B315" s="291"/>
      <c r="C315" s="290"/>
      <c r="D315" s="290"/>
      <c r="E315" s="290"/>
      <c r="F315" s="290"/>
      <c r="G315" s="292"/>
      <c r="H315" s="292"/>
      <c r="I315" s="292"/>
      <c r="AP315" s="248"/>
      <c r="AQ315" s="248"/>
      <c r="AR315" s="248"/>
      <c r="AS315" s="248"/>
      <c r="AT315" s="248"/>
      <c r="AU315" s="248"/>
      <c r="AV315" s="248"/>
      <c r="AW315" s="248"/>
      <c r="AX315" s="248"/>
      <c r="AY315" s="248"/>
      <c r="AZ315" s="248"/>
      <c r="BA315" s="248"/>
      <c r="BB315" s="248"/>
      <c r="BC315" s="248"/>
      <c r="BD315" s="248"/>
      <c r="BE315" s="248"/>
      <c r="BF315" s="248"/>
      <c r="BG315" s="248"/>
      <c r="BH315" s="248"/>
      <c r="BI315" s="248"/>
      <c r="BJ315" s="248"/>
      <c r="BK315" s="248"/>
      <c r="BL315" s="248"/>
      <c r="BM315" s="248"/>
      <c r="BN315" s="248"/>
      <c r="BO315" s="248"/>
      <c r="BP315" s="248"/>
      <c r="BQ315" s="248"/>
      <c r="BR315" s="248"/>
      <c r="BS315" s="248"/>
      <c r="BT315" s="248"/>
      <c r="BU315" s="248"/>
      <c r="BV315" s="248"/>
      <c r="BW315" s="248"/>
      <c r="BX315" s="248"/>
      <c r="BY315" s="248"/>
      <c r="BZ315" s="248"/>
      <c r="CA315" s="248"/>
      <c r="CB315" s="248"/>
      <c r="CC315" s="248"/>
      <c r="CD315" s="248"/>
      <c r="CE315" s="248"/>
      <c r="CF315" s="248"/>
      <c r="CG315" s="248"/>
      <c r="CH315" s="248"/>
      <c r="CI315" s="248"/>
      <c r="CJ315" s="248"/>
      <c r="CK315" s="248"/>
      <c r="CL315" s="248"/>
      <c r="CM315" s="248"/>
      <c r="CN315" s="248"/>
      <c r="CO315" s="248"/>
      <c r="CP315" s="248"/>
      <c r="CQ315" s="248"/>
      <c r="CR315" s="248"/>
      <c r="CS315" s="248"/>
      <c r="CT315" s="248"/>
      <c r="CU315" s="248"/>
      <c r="CV315" s="248"/>
      <c r="CW315" s="248"/>
      <c r="CX315" s="248"/>
      <c r="CY315" s="248"/>
      <c r="CZ315" s="248"/>
      <c r="DA315" s="248"/>
      <c r="DB315" s="248"/>
      <c r="DC315" s="248"/>
      <c r="DD315" s="248"/>
      <c r="DE315" s="248"/>
      <c r="DF315" s="248"/>
      <c r="DG315" s="248"/>
      <c r="DH315" s="248"/>
      <c r="DI315" s="248"/>
      <c r="DJ315" s="248"/>
      <c r="DK315" s="248"/>
      <c r="DL315" s="248"/>
      <c r="DM315" s="248"/>
    </row>
    <row r="316" spans="1:117" x14ac:dyDescent="0.2">
      <c r="A316" s="290"/>
      <c r="B316" s="291"/>
      <c r="C316" s="290"/>
      <c r="D316" s="290"/>
      <c r="E316" s="290"/>
      <c r="F316" s="290"/>
      <c r="G316" s="292"/>
      <c r="H316" s="292"/>
      <c r="I316" s="292"/>
      <c r="AP316" s="248"/>
      <c r="AQ316" s="248"/>
      <c r="AR316" s="248"/>
      <c r="AS316" s="248"/>
      <c r="AT316" s="248"/>
      <c r="AU316" s="248"/>
      <c r="AV316" s="248"/>
      <c r="AW316" s="248"/>
      <c r="AX316" s="248"/>
      <c r="AY316" s="248"/>
      <c r="AZ316" s="248"/>
      <c r="BA316" s="248"/>
      <c r="BB316" s="248"/>
      <c r="BC316" s="248"/>
      <c r="BD316" s="248"/>
      <c r="BE316" s="248"/>
      <c r="BF316" s="248"/>
      <c r="BG316" s="248"/>
      <c r="BH316" s="248"/>
      <c r="BI316" s="248"/>
      <c r="BJ316" s="248"/>
      <c r="BK316" s="248"/>
      <c r="BL316" s="248"/>
      <c r="BM316" s="248"/>
      <c r="BN316" s="248"/>
      <c r="BO316" s="248"/>
      <c r="BP316" s="248"/>
      <c r="BQ316" s="248"/>
      <c r="BR316" s="248"/>
      <c r="BS316" s="248"/>
      <c r="BT316" s="248"/>
      <c r="BU316" s="248"/>
      <c r="BV316" s="248"/>
      <c r="BW316" s="248"/>
      <c r="BX316" s="248"/>
      <c r="BY316" s="248"/>
      <c r="BZ316" s="248"/>
      <c r="CA316" s="248"/>
      <c r="CB316" s="248"/>
      <c r="CC316" s="248"/>
      <c r="CD316" s="248"/>
      <c r="CE316" s="248"/>
      <c r="CF316" s="248"/>
      <c r="CG316" s="248"/>
      <c r="CH316" s="248"/>
      <c r="CI316" s="248"/>
      <c r="CJ316" s="248"/>
      <c r="CK316" s="248"/>
      <c r="CL316" s="248"/>
      <c r="CM316" s="248"/>
      <c r="CN316" s="248"/>
      <c r="CO316" s="248"/>
      <c r="CP316" s="248"/>
      <c r="CQ316" s="248"/>
      <c r="CR316" s="248"/>
      <c r="CS316" s="248"/>
      <c r="CT316" s="248"/>
      <c r="CU316" s="248"/>
      <c r="CV316" s="248"/>
      <c r="CW316" s="248"/>
      <c r="CX316" s="248"/>
      <c r="CY316" s="248"/>
      <c r="CZ316" s="248"/>
      <c r="DA316" s="248"/>
      <c r="DB316" s="248"/>
      <c r="DC316" s="248"/>
      <c r="DD316" s="248"/>
      <c r="DE316" s="248"/>
      <c r="DF316" s="248"/>
      <c r="DG316" s="248"/>
      <c r="DH316" s="248"/>
      <c r="DI316" s="248"/>
      <c r="DJ316" s="248"/>
      <c r="DK316" s="248"/>
      <c r="DL316" s="248"/>
      <c r="DM316" s="248"/>
    </row>
    <row r="317" spans="1:117" x14ac:dyDescent="0.2">
      <c r="A317" s="290"/>
      <c r="B317" s="291"/>
      <c r="C317" s="290"/>
      <c r="D317" s="290"/>
      <c r="E317" s="290"/>
      <c r="F317" s="290"/>
      <c r="G317" s="292"/>
      <c r="H317" s="292"/>
      <c r="I317" s="292"/>
      <c r="AP317" s="248"/>
      <c r="AQ317" s="248"/>
      <c r="AR317" s="248"/>
      <c r="AS317" s="248"/>
      <c r="AT317" s="248"/>
      <c r="AU317" s="248"/>
      <c r="AV317" s="248"/>
      <c r="AW317" s="248"/>
      <c r="AX317" s="248"/>
      <c r="AY317" s="248"/>
      <c r="AZ317" s="248"/>
      <c r="BA317" s="248"/>
      <c r="BB317" s="248"/>
      <c r="BC317" s="248"/>
      <c r="BD317" s="248"/>
      <c r="BE317" s="248"/>
      <c r="BF317" s="248"/>
      <c r="BG317" s="248"/>
      <c r="BH317" s="248"/>
      <c r="BI317" s="248"/>
      <c r="BJ317" s="248"/>
      <c r="BK317" s="248"/>
      <c r="BL317" s="248"/>
      <c r="BM317" s="248"/>
      <c r="BN317" s="248"/>
      <c r="BO317" s="248"/>
      <c r="BP317" s="248"/>
      <c r="BQ317" s="248"/>
      <c r="BR317" s="248"/>
      <c r="BS317" s="248"/>
      <c r="BT317" s="248"/>
      <c r="BU317" s="248"/>
      <c r="BV317" s="248"/>
      <c r="BW317" s="248"/>
      <c r="BX317" s="248"/>
      <c r="BY317" s="248"/>
      <c r="BZ317" s="248"/>
      <c r="CA317" s="248"/>
      <c r="CB317" s="248"/>
      <c r="CC317" s="248"/>
      <c r="CD317" s="248"/>
      <c r="CE317" s="248"/>
      <c r="CF317" s="248"/>
      <c r="CG317" s="248"/>
      <c r="CH317" s="248"/>
      <c r="CI317" s="248"/>
      <c r="CJ317" s="248"/>
      <c r="CK317" s="248"/>
      <c r="CL317" s="248"/>
      <c r="CM317" s="248"/>
      <c r="CN317" s="248"/>
      <c r="CO317" s="248"/>
      <c r="CP317" s="248"/>
      <c r="CQ317" s="248"/>
      <c r="CR317" s="248"/>
      <c r="CS317" s="248"/>
      <c r="CT317" s="248"/>
      <c r="CU317" s="248"/>
      <c r="CV317" s="248"/>
      <c r="CW317" s="248"/>
      <c r="CX317" s="248"/>
      <c r="CY317" s="248"/>
      <c r="CZ317" s="248"/>
      <c r="DA317" s="248"/>
      <c r="DB317" s="248"/>
      <c r="DC317" s="248"/>
      <c r="DD317" s="248"/>
      <c r="DE317" s="248"/>
      <c r="DF317" s="248"/>
      <c r="DG317" s="248"/>
      <c r="DH317" s="248"/>
      <c r="DI317" s="248"/>
      <c r="DJ317" s="248"/>
      <c r="DK317" s="248"/>
      <c r="DL317" s="248"/>
      <c r="DM317" s="248"/>
    </row>
    <row r="318" spans="1:117" x14ac:dyDescent="0.2">
      <c r="A318" s="290"/>
      <c r="B318" s="291"/>
      <c r="C318" s="290"/>
      <c r="D318" s="290"/>
      <c r="E318" s="290"/>
      <c r="F318" s="290"/>
      <c r="G318" s="292"/>
      <c r="H318" s="292"/>
      <c r="I318" s="292"/>
      <c r="AP318" s="248"/>
      <c r="AQ318" s="248"/>
      <c r="AR318" s="248"/>
      <c r="AS318" s="248"/>
      <c r="AT318" s="248"/>
      <c r="AU318" s="248"/>
      <c r="AV318" s="248"/>
      <c r="AW318" s="248"/>
      <c r="AX318" s="248"/>
      <c r="AY318" s="248"/>
      <c r="AZ318" s="248"/>
      <c r="BA318" s="248"/>
      <c r="BB318" s="248"/>
      <c r="BC318" s="248"/>
      <c r="BD318" s="248"/>
      <c r="BE318" s="248"/>
      <c r="BF318" s="248"/>
      <c r="BG318" s="248"/>
      <c r="BH318" s="248"/>
      <c r="BI318" s="248"/>
      <c r="BJ318" s="248"/>
      <c r="BK318" s="248"/>
      <c r="BL318" s="248"/>
      <c r="BM318" s="248"/>
      <c r="BN318" s="248"/>
      <c r="BO318" s="248"/>
      <c r="BP318" s="248"/>
      <c r="BQ318" s="248"/>
      <c r="BR318" s="248"/>
      <c r="BS318" s="248"/>
      <c r="BT318" s="248"/>
      <c r="BU318" s="248"/>
      <c r="BV318" s="248"/>
      <c r="BW318" s="248"/>
      <c r="BX318" s="248"/>
      <c r="BY318" s="248"/>
      <c r="BZ318" s="248"/>
      <c r="CA318" s="248"/>
      <c r="CB318" s="248"/>
      <c r="CC318" s="248"/>
      <c r="CD318" s="248"/>
      <c r="CE318" s="248"/>
      <c r="CF318" s="248"/>
      <c r="CG318" s="248"/>
      <c r="CH318" s="248"/>
      <c r="CI318" s="248"/>
      <c r="CJ318" s="248"/>
      <c r="CK318" s="248"/>
      <c r="CL318" s="248"/>
      <c r="CM318" s="248"/>
      <c r="CN318" s="248"/>
      <c r="CO318" s="248"/>
      <c r="CP318" s="248"/>
      <c r="CQ318" s="248"/>
      <c r="CR318" s="248"/>
      <c r="CS318" s="248"/>
      <c r="CT318" s="248"/>
      <c r="CU318" s="248"/>
      <c r="CV318" s="248"/>
      <c r="CW318" s="248"/>
      <c r="CX318" s="248"/>
      <c r="CY318" s="248"/>
      <c r="CZ318" s="248"/>
      <c r="DA318" s="248"/>
      <c r="DB318" s="248"/>
      <c r="DC318" s="248"/>
      <c r="DD318" s="248"/>
      <c r="DE318" s="248"/>
      <c r="DF318" s="248"/>
      <c r="DG318" s="248"/>
      <c r="DH318" s="248"/>
      <c r="DI318" s="248"/>
      <c r="DJ318" s="248"/>
      <c r="DK318" s="248"/>
      <c r="DL318" s="248"/>
      <c r="DM318" s="248"/>
    </row>
    <row r="319" spans="1:117" x14ac:dyDescent="0.2">
      <c r="A319" s="290"/>
      <c r="B319" s="291"/>
      <c r="C319" s="290"/>
      <c r="D319" s="290"/>
      <c r="E319" s="290"/>
      <c r="F319" s="290"/>
      <c r="G319" s="292"/>
      <c r="H319" s="292"/>
      <c r="I319" s="292"/>
      <c r="AP319" s="248"/>
      <c r="AQ319" s="248"/>
      <c r="AR319" s="248"/>
      <c r="AS319" s="248"/>
      <c r="AT319" s="248"/>
      <c r="AU319" s="248"/>
      <c r="AV319" s="248"/>
      <c r="AW319" s="248"/>
      <c r="AX319" s="248"/>
      <c r="AY319" s="248"/>
      <c r="AZ319" s="248"/>
      <c r="BA319" s="248"/>
      <c r="BB319" s="248"/>
      <c r="BC319" s="248"/>
      <c r="BD319" s="248"/>
      <c r="BE319" s="248"/>
      <c r="BF319" s="248"/>
      <c r="BG319" s="248"/>
      <c r="BH319" s="248"/>
      <c r="BI319" s="248"/>
      <c r="BJ319" s="248"/>
      <c r="BK319" s="248"/>
      <c r="BL319" s="248"/>
      <c r="BM319" s="248"/>
      <c r="BN319" s="248"/>
      <c r="BO319" s="248"/>
      <c r="BP319" s="248"/>
      <c r="BQ319" s="248"/>
      <c r="BR319" s="248"/>
      <c r="BS319" s="248"/>
      <c r="BT319" s="248"/>
      <c r="BU319" s="248"/>
      <c r="BV319" s="248"/>
      <c r="BW319" s="248"/>
      <c r="BX319" s="248"/>
      <c r="BY319" s="248"/>
      <c r="BZ319" s="248"/>
      <c r="CA319" s="248"/>
      <c r="CB319" s="248"/>
      <c r="CC319" s="248"/>
      <c r="CD319" s="248"/>
      <c r="CE319" s="248"/>
      <c r="CF319" s="248"/>
      <c r="CG319" s="248"/>
      <c r="CH319" s="248"/>
      <c r="CI319" s="248"/>
      <c r="CJ319" s="248"/>
      <c r="CK319" s="248"/>
      <c r="CL319" s="248"/>
      <c r="CM319" s="248"/>
      <c r="CN319" s="248"/>
      <c r="CO319" s="248"/>
      <c r="CP319" s="248"/>
      <c r="CQ319" s="248"/>
      <c r="CR319" s="248"/>
      <c r="CS319" s="248"/>
      <c r="CT319" s="248"/>
      <c r="CU319" s="248"/>
      <c r="CV319" s="248"/>
      <c r="CW319" s="248"/>
      <c r="CX319" s="248"/>
      <c r="CY319" s="248"/>
      <c r="CZ319" s="248"/>
      <c r="DA319" s="248"/>
      <c r="DB319" s="248"/>
      <c r="DC319" s="248"/>
      <c r="DD319" s="248"/>
      <c r="DE319" s="248"/>
      <c r="DF319" s="248"/>
      <c r="DG319" s="248"/>
      <c r="DH319" s="248"/>
      <c r="DI319" s="248"/>
      <c r="DJ319" s="248"/>
      <c r="DK319" s="248"/>
      <c r="DL319" s="248"/>
      <c r="DM319" s="248"/>
    </row>
    <row r="320" spans="1:117" x14ac:dyDescent="0.2">
      <c r="A320" s="290"/>
      <c r="B320" s="291"/>
      <c r="C320" s="290"/>
      <c r="D320" s="290"/>
      <c r="E320" s="290"/>
      <c r="F320" s="290"/>
      <c r="G320" s="292"/>
      <c r="H320" s="292"/>
      <c r="I320" s="292"/>
      <c r="AP320" s="248"/>
      <c r="AQ320" s="248"/>
      <c r="AR320" s="248"/>
      <c r="AS320" s="248"/>
      <c r="AT320" s="248"/>
      <c r="AU320" s="248"/>
      <c r="AV320" s="248"/>
      <c r="AW320" s="248"/>
      <c r="AX320" s="248"/>
      <c r="AY320" s="248"/>
      <c r="AZ320" s="248"/>
      <c r="BA320" s="248"/>
      <c r="BB320" s="248"/>
      <c r="BC320" s="248"/>
      <c r="BD320" s="248"/>
      <c r="BE320" s="248"/>
      <c r="BF320" s="248"/>
      <c r="BG320" s="248"/>
      <c r="BH320" s="248"/>
      <c r="BI320" s="248"/>
      <c r="BJ320" s="248"/>
      <c r="BK320" s="248"/>
      <c r="BL320" s="248"/>
      <c r="BM320" s="248"/>
      <c r="BN320" s="248"/>
      <c r="BO320" s="248"/>
      <c r="BP320" s="248"/>
      <c r="BQ320" s="248"/>
      <c r="BR320" s="248"/>
      <c r="BS320" s="248"/>
      <c r="BT320" s="248"/>
      <c r="BU320" s="248"/>
      <c r="BV320" s="248"/>
      <c r="BW320" s="248"/>
      <c r="BX320" s="248"/>
      <c r="BY320" s="248"/>
      <c r="BZ320" s="248"/>
      <c r="CA320" s="248"/>
      <c r="CB320" s="248"/>
      <c r="CC320" s="248"/>
      <c r="CD320" s="248"/>
      <c r="CE320" s="248"/>
      <c r="CF320" s="248"/>
      <c r="CG320" s="248"/>
      <c r="CH320" s="248"/>
      <c r="CI320" s="248"/>
      <c r="CJ320" s="248"/>
      <c r="CK320" s="248"/>
      <c r="CL320" s="248"/>
      <c r="CM320" s="248"/>
      <c r="CN320" s="248"/>
      <c r="CO320" s="248"/>
      <c r="CP320" s="248"/>
      <c r="CQ320" s="248"/>
      <c r="CR320" s="248"/>
      <c r="CS320" s="248"/>
      <c r="CT320" s="248"/>
      <c r="CU320" s="248"/>
      <c r="CV320" s="248"/>
      <c r="CW320" s="248"/>
      <c r="CX320" s="248"/>
      <c r="CY320" s="248"/>
      <c r="CZ320" s="248"/>
      <c r="DA320" s="248"/>
      <c r="DB320" s="248"/>
      <c r="DC320" s="248"/>
      <c r="DD320" s="248"/>
      <c r="DE320" s="248"/>
      <c r="DF320" s="248"/>
      <c r="DG320" s="248"/>
      <c r="DH320" s="248"/>
      <c r="DI320" s="248"/>
      <c r="DJ320" s="248"/>
      <c r="DK320" s="248"/>
      <c r="DL320" s="248"/>
      <c r="DM320" s="248"/>
    </row>
    <row r="321" spans="1:117" x14ac:dyDescent="0.2">
      <c r="A321" s="290"/>
      <c r="B321" s="291"/>
      <c r="C321" s="290"/>
      <c r="D321" s="290"/>
      <c r="E321" s="290"/>
      <c r="F321" s="290"/>
      <c r="G321" s="292"/>
      <c r="H321" s="292"/>
      <c r="I321" s="292"/>
      <c r="AP321" s="248"/>
      <c r="AQ321" s="248"/>
      <c r="AR321" s="248"/>
      <c r="AS321" s="248"/>
      <c r="AT321" s="248"/>
      <c r="AU321" s="248"/>
      <c r="AV321" s="248"/>
      <c r="AW321" s="248"/>
      <c r="AX321" s="248"/>
      <c r="AY321" s="248"/>
      <c r="AZ321" s="248"/>
      <c r="BA321" s="248"/>
      <c r="BB321" s="248"/>
      <c r="BC321" s="248"/>
      <c r="BD321" s="248"/>
      <c r="BE321" s="248"/>
      <c r="BF321" s="248"/>
      <c r="BG321" s="248"/>
      <c r="BH321" s="248"/>
      <c r="BI321" s="248"/>
      <c r="BJ321" s="248"/>
      <c r="BK321" s="248"/>
      <c r="BL321" s="248"/>
      <c r="BM321" s="248"/>
      <c r="BN321" s="248"/>
      <c r="BO321" s="248"/>
      <c r="BP321" s="248"/>
      <c r="BQ321" s="248"/>
      <c r="BR321" s="248"/>
      <c r="BS321" s="248"/>
      <c r="BT321" s="248"/>
      <c r="BU321" s="248"/>
      <c r="BV321" s="248"/>
      <c r="BW321" s="248"/>
      <c r="BX321" s="248"/>
      <c r="BY321" s="248"/>
      <c r="BZ321" s="248"/>
      <c r="CA321" s="248"/>
      <c r="CB321" s="248"/>
      <c r="CC321" s="248"/>
      <c r="CD321" s="248"/>
      <c r="CE321" s="248"/>
      <c r="CF321" s="248"/>
      <c r="CG321" s="248"/>
      <c r="CH321" s="248"/>
      <c r="CI321" s="248"/>
      <c r="CJ321" s="248"/>
      <c r="CK321" s="248"/>
      <c r="CL321" s="248"/>
      <c r="CM321" s="248"/>
      <c r="CN321" s="248"/>
      <c r="CO321" s="248"/>
      <c r="CP321" s="248"/>
      <c r="CQ321" s="248"/>
      <c r="CR321" s="248"/>
      <c r="CS321" s="248"/>
      <c r="CT321" s="248"/>
      <c r="CU321" s="248"/>
      <c r="CV321" s="248"/>
      <c r="CW321" s="248"/>
      <c r="CX321" s="248"/>
      <c r="CY321" s="248"/>
      <c r="CZ321" s="248"/>
      <c r="DA321" s="248"/>
      <c r="DB321" s="248"/>
      <c r="DC321" s="248"/>
      <c r="DD321" s="248"/>
      <c r="DE321" s="248"/>
      <c r="DF321" s="248"/>
      <c r="DG321" s="248"/>
      <c r="DH321" s="248"/>
      <c r="DI321" s="248"/>
      <c r="DJ321" s="248"/>
      <c r="DK321" s="248"/>
      <c r="DL321" s="248"/>
      <c r="DM321" s="248"/>
    </row>
    <row r="322" spans="1:117" x14ac:dyDescent="0.2">
      <c r="A322" s="290"/>
      <c r="B322" s="291"/>
      <c r="C322" s="290"/>
      <c r="D322" s="290"/>
      <c r="E322" s="290"/>
      <c r="F322" s="290"/>
      <c r="G322" s="292"/>
      <c r="H322" s="292"/>
      <c r="I322" s="292"/>
      <c r="AP322" s="248"/>
      <c r="AQ322" s="248"/>
      <c r="AR322" s="248"/>
      <c r="AS322" s="248"/>
      <c r="AT322" s="248"/>
      <c r="AU322" s="248"/>
      <c r="AV322" s="248"/>
      <c r="AW322" s="248"/>
      <c r="AX322" s="248"/>
      <c r="AY322" s="248"/>
      <c r="AZ322" s="248"/>
      <c r="BA322" s="248"/>
      <c r="BB322" s="248"/>
      <c r="BC322" s="248"/>
      <c r="BD322" s="248"/>
      <c r="BE322" s="248"/>
      <c r="BF322" s="248"/>
      <c r="BG322" s="248"/>
      <c r="BH322" s="248"/>
      <c r="BI322" s="248"/>
      <c r="BJ322" s="248"/>
      <c r="BK322" s="248"/>
      <c r="BL322" s="248"/>
      <c r="BM322" s="248"/>
      <c r="BN322" s="248"/>
      <c r="BO322" s="248"/>
      <c r="BP322" s="248"/>
      <c r="BQ322" s="248"/>
      <c r="BR322" s="248"/>
      <c r="BS322" s="248"/>
      <c r="BT322" s="248"/>
      <c r="BU322" s="248"/>
      <c r="BV322" s="248"/>
      <c r="BW322" s="248"/>
      <c r="BX322" s="248"/>
      <c r="BY322" s="248"/>
      <c r="BZ322" s="248"/>
      <c r="CA322" s="248"/>
      <c r="CB322" s="248"/>
      <c r="CC322" s="248"/>
      <c r="CD322" s="248"/>
      <c r="CE322" s="248"/>
      <c r="CF322" s="248"/>
      <c r="CG322" s="248"/>
      <c r="CH322" s="248"/>
      <c r="CI322" s="248"/>
      <c r="CJ322" s="248"/>
      <c r="CK322" s="248"/>
      <c r="CL322" s="248"/>
      <c r="CM322" s="248"/>
      <c r="CN322" s="248"/>
      <c r="CO322" s="248"/>
      <c r="CP322" s="248"/>
      <c r="CQ322" s="248"/>
      <c r="CR322" s="248"/>
      <c r="CS322" s="248"/>
      <c r="CT322" s="248"/>
      <c r="CU322" s="248"/>
      <c r="CV322" s="248"/>
      <c r="CW322" s="248"/>
      <c r="CX322" s="248"/>
      <c r="CY322" s="248"/>
      <c r="CZ322" s="248"/>
      <c r="DA322" s="248"/>
      <c r="DB322" s="248"/>
      <c r="DC322" s="248"/>
      <c r="DD322" s="248"/>
      <c r="DE322" s="248"/>
      <c r="DF322" s="248"/>
      <c r="DG322" s="248"/>
      <c r="DH322" s="248"/>
      <c r="DI322" s="248"/>
      <c r="DJ322" s="248"/>
      <c r="DK322" s="248"/>
      <c r="DL322" s="248"/>
      <c r="DM322" s="248"/>
    </row>
    <row r="323" spans="1:117" x14ac:dyDescent="0.2">
      <c r="A323" s="290"/>
      <c r="B323" s="291"/>
      <c r="C323" s="290"/>
      <c r="D323" s="290"/>
      <c r="E323" s="290"/>
      <c r="F323" s="290"/>
      <c r="G323" s="292"/>
      <c r="H323" s="292"/>
      <c r="I323" s="292"/>
      <c r="AP323" s="248"/>
      <c r="AQ323" s="248"/>
      <c r="AR323" s="248"/>
      <c r="AS323" s="248"/>
      <c r="AT323" s="248"/>
      <c r="AU323" s="248"/>
      <c r="AV323" s="248"/>
      <c r="AW323" s="248"/>
      <c r="AX323" s="248"/>
      <c r="AY323" s="248"/>
      <c r="AZ323" s="248"/>
      <c r="BA323" s="248"/>
      <c r="BB323" s="248"/>
      <c r="BC323" s="248"/>
      <c r="BD323" s="248"/>
      <c r="BE323" s="248"/>
      <c r="BF323" s="248"/>
      <c r="BG323" s="248"/>
      <c r="BH323" s="248"/>
      <c r="BI323" s="248"/>
      <c r="BJ323" s="248"/>
      <c r="BK323" s="248"/>
      <c r="BL323" s="248"/>
      <c r="BM323" s="248"/>
      <c r="BN323" s="248"/>
      <c r="BO323" s="248"/>
      <c r="BP323" s="248"/>
      <c r="BQ323" s="248"/>
      <c r="BR323" s="248"/>
      <c r="BS323" s="248"/>
      <c r="BT323" s="248"/>
      <c r="BU323" s="248"/>
      <c r="BV323" s="248"/>
      <c r="BW323" s="248"/>
      <c r="BX323" s="248"/>
      <c r="BY323" s="248"/>
      <c r="BZ323" s="248"/>
      <c r="CA323" s="248"/>
      <c r="CB323" s="248"/>
      <c r="CC323" s="248"/>
      <c r="CD323" s="248"/>
      <c r="CE323" s="248"/>
      <c r="CF323" s="248"/>
      <c r="CG323" s="248"/>
      <c r="CH323" s="248"/>
      <c r="CI323" s="248"/>
      <c r="CJ323" s="248"/>
      <c r="CK323" s="248"/>
      <c r="CL323" s="248"/>
      <c r="CM323" s="248"/>
      <c r="CN323" s="248"/>
      <c r="CO323" s="248"/>
      <c r="CP323" s="248"/>
      <c r="CQ323" s="248"/>
      <c r="CR323" s="248"/>
      <c r="CS323" s="248"/>
      <c r="CT323" s="248"/>
      <c r="CU323" s="248"/>
      <c r="CV323" s="248"/>
      <c r="CW323" s="248"/>
      <c r="CX323" s="248"/>
      <c r="CY323" s="248"/>
      <c r="CZ323" s="248"/>
      <c r="DA323" s="248"/>
      <c r="DB323" s="248"/>
      <c r="DC323" s="248"/>
      <c r="DD323" s="248"/>
      <c r="DE323" s="248"/>
      <c r="DF323" s="248"/>
      <c r="DG323" s="248"/>
      <c r="DH323" s="248"/>
      <c r="DI323" s="248"/>
      <c r="DJ323" s="248"/>
      <c r="DK323" s="248"/>
      <c r="DL323" s="248"/>
      <c r="DM323" s="248"/>
    </row>
    <row r="324" spans="1:117" x14ac:dyDescent="0.2">
      <c r="A324" s="290"/>
      <c r="B324" s="291"/>
      <c r="C324" s="290"/>
      <c r="D324" s="290"/>
      <c r="E324" s="290"/>
      <c r="F324" s="290"/>
      <c r="G324" s="292"/>
      <c r="H324" s="292"/>
      <c r="I324" s="292"/>
      <c r="AP324" s="248"/>
      <c r="AQ324" s="248"/>
      <c r="AR324" s="248"/>
      <c r="AS324" s="248"/>
      <c r="AT324" s="248"/>
      <c r="AU324" s="248"/>
      <c r="AV324" s="248"/>
      <c r="AW324" s="248"/>
      <c r="AX324" s="248"/>
      <c r="AY324" s="248"/>
      <c r="AZ324" s="248"/>
      <c r="BA324" s="248"/>
      <c r="BB324" s="248"/>
      <c r="BC324" s="248"/>
      <c r="BD324" s="248"/>
      <c r="BE324" s="248"/>
      <c r="BF324" s="248"/>
      <c r="BG324" s="248"/>
      <c r="BH324" s="248"/>
      <c r="BI324" s="248"/>
      <c r="BJ324" s="248"/>
      <c r="BK324" s="248"/>
      <c r="BL324" s="248"/>
      <c r="BM324" s="248"/>
      <c r="BN324" s="248"/>
      <c r="BO324" s="248"/>
      <c r="BP324" s="248"/>
      <c r="BQ324" s="248"/>
      <c r="BR324" s="248"/>
      <c r="BS324" s="248"/>
      <c r="BT324" s="248"/>
      <c r="BU324" s="248"/>
      <c r="BV324" s="248"/>
      <c r="BW324" s="248"/>
      <c r="BX324" s="248"/>
      <c r="BY324" s="248"/>
      <c r="BZ324" s="248"/>
      <c r="CA324" s="248"/>
      <c r="CB324" s="248"/>
      <c r="CC324" s="248"/>
      <c r="CD324" s="248"/>
      <c r="CE324" s="248"/>
      <c r="CF324" s="248"/>
      <c r="CG324" s="248"/>
      <c r="CH324" s="248"/>
      <c r="CI324" s="248"/>
      <c r="CJ324" s="248"/>
      <c r="CK324" s="248"/>
      <c r="CL324" s="248"/>
      <c r="CM324" s="248"/>
      <c r="CN324" s="248"/>
      <c r="CO324" s="248"/>
      <c r="CP324" s="248"/>
      <c r="CQ324" s="248"/>
      <c r="CR324" s="248"/>
      <c r="CS324" s="248"/>
      <c r="CT324" s="248"/>
      <c r="CU324" s="248"/>
      <c r="CV324" s="248"/>
      <c r="CW324" s="248"/>
      <c r="CX324" s="248"/>
      <c r="CY324" s="248"/>
      <c r="CZ324" s="248"/>
      <c r="DA324" s="248"/>
      <c r="DB324" s="248"/>
      <c r="DC324" s="248"/>
      <c r="DD324" s="248"/>
      <c r="DE324" s="248"/>
      <c r="DF324" s="248"/>
      <c r="DG324" s="248"/>
      <c r="DH324" s="248"/>
      <c r="DI324" s="248"/>
      <c r="DJ324" s="248"/>
      <c r="DK324" s="248"/>
      <c r="DL324" s="248"/>
      <c r="DM324" s="248"/>
    </row>
    <row r="325" spans="1:117" x14ac:dyDescent="0.2">
      <c r="A325" s="290"/>
      <c r="B325" s="291"/>
      <c r="C325" s="290"/>
      <c r="D325" s="290"/>
      <c r="E325" s="290"/>
      <c r="F325" s="290"/>
      <c r="G325" s="292"/>
      <c r="H325" s="292"/>
      <c r="I325" s="292"/>
      <c r="AP325" s="248"/>
      <c r="AQ325" s="248"/>
      <c r="AR325" s="248"/>
      <c r="AS325" s="248"/>
      <c r="AT325" s="248"/>
      <c r="AU325" s="248"/>
      <c r="AV325" s="248"/>
      <c r="AW325" s="248"/>
      <c r="AX325" s="248"/>
      <c r="AY325" s="248"/>
      <c r="AZ325" s="248"/>
      <c r="BA325" s="248"/>
      <c r="BB325" s="248"/>
      <c r="BC325" s="248"/>
      <c r="BD325" s="248"/>
      <c r="BE325" s="248"/>
      <c r="BF325" s="248"/>
      <c r="BG325" s="248"/>
      <c r="BH325" s="248"/>
      <c r="BI325" s="248"/>
      <c r="BJ325" s="248"/>
      <c r="BK325" s="248"/>
      <c r="BL325" s="248"/>
      <c r="BM325" s="248"/>
      <c r="BN325" s="248"/>
      <c r="BO325" s="248"/>
      <c r="BP325" s="248"/>
      <c r="BQ325" s="248"/>
      <c r="BR325" s="248"/>
      <c r="BS325" s="248"/>
      <c r="BT325" s="248"/>
      <c r="BU325" s="248"/>
      <c r="BV325" s="248"/>
      <c r="BW325" s="248"/>
      <c r="BX325" s="248"/>
      <c r="BY325" s="248"/>
      <c r="BZ325" s="248"/>
      <c r="CA325" s="248"/>
      <c r="CB325" s="248"/>
      <c r="CC325" s="248"/>
      <c r="CD325" s="248"/>
      <c r="CE325" s="248"/>
      <c r="CF325" s="248"/>
      <c r="CG325" s="248"/>
      <c r="CH325" s="248"/>
      <c r="CI325" s="248"/>
      <c r="CJ325" s="248"/>
      <c r="CK325" s="248"/>
      <c r="CL325" s="248"/>
      <c r="CM325" s="248"/>
      <c r="CN325" s="248"/>
      <c r="CO325" s="248"/>
      <c r="CP325" s="248"/>
      <c r="CQ325" s="248"/>
      <c r="CR325" s="248"/>
      <c r="CS325" s="248"/>
      <c r="CT325" s="248"/>
      <c r="CU325" s="248"/>
      <c r="CV325" s="248"/>
      <c r="CW325" s="248"/>
      <c r="CX325" s="248"/>
      <c r="CY325" s="248"/>
      <c r="CZ325" s="248"/>
      <c r="DA325" s="248"/>
      <c r="DB325" s="248"/>
      <c r="DC325" s="248"/>
      <c r="DD325" s="248"/>
      <c r="DE325" s="248"/>
      <c r="DF325" s="248"/>
      <c r="DG325" s="248"/>
      <c r="DH325" s="248"/>
      <c r="DI325" s="248"/>
      <c r="DJ325" s="248"/>
      <c r="DK325" s="248"/>
      <c r="DL325" s="248"/>
      <c r="DM325" s="248"/>
    </row>
    <row r="326" spans="1:117" x14ac:dyDescent="0.2">
      <c r="A326" s="290"/>
      <c r="B326" s="291"/>
      <c r="C326" s="290"/>
      <c r="D326" s="290"/>
      <c r="E326" s="290"/>
      <c r="F326" s="290"/>
      <c r="G326" s="292"/>
      <c r="H326" s="292"/>
      <c r="I326" s="292"/>
      <c r="AP326" s="248"/>
      <c r="AQ326" s="248"/>
      <c r="AR326" s="248"/>
      <c r="AS326" s="248"/>
      <c r="AT326" s="248"/>
      <c r="AU326" s="248"/>
      <c r="AV326" s="248"/>
      <c r="AW326" s="248"/>
      <c r="AX326" s="248"/>
      <c r="AY326" s="248"/>
      <c r="AZ326" s="248"/>
      <c r="BA326" s="248"/>
      <c r="BB326" s="248"/>
      <c r="BC326" s="248"/>
      <c r="BD326" s="248"/>
      <c r="BE326" s="248"/>
      <c r="BF326" s="248"/>
      <c r="BG326" s="248"/>
      <c r="BH326" s="248"/>
      <c r="BI326" s="248"/>
      <c r="BJ326" s="248"/>
      <c r="BK326" s="248"/>
      <c r="BL326" s="248"/>
      <c r="BM326" s="248"/>
      <c r="BN326" s="248"/>
      <c r="BO326" s="248"/>
      <c r="BP326" s="248"/>
      <c r="BQ326" s="248"/>
      <c r="BR326" s="248"/>
      <c r="BS326" s="248"/>
      <c r="BT326" s="248"/>
      <c r="BU326" s="248"/>
      <c r="BV326" s="248"/>
      <c r="BW326" s="248"/>
      <c r="BX326" s="248"/>
      <c r="BY326" s="248"/>
      <c r="BZ326" s="248"/>
      <c r="CA326" s="248"/>
      <c r="CB326" s="248"/>
      <c r="CC326" s="248"/>
      <c r="CD326" s="248"/>
      <c r="CE326" s="248"/>
      <c r="CF326" s="248"/>
      <c r="CG326" s="248"/>
      <c r="CH326" s="248"/>
      <c r="CI326" s="248"/>
      <c r="CJ326" s="248"/>
      <c r="CK326" s="248"/>
      <c r="CL326" s="248"/>
      <c r="CM326" s="248"/>
      <c r="CN326" s="248"/>
      <c r="CO326" s="248"/>
      <c r="CP326" s="248"/>
      <c r="CQ326" s="248"/>
      <c r="CR326" s="248"/>
      <c r="CS326" s="248"/>
      <c r="CT326" s="248"/>
      <c r="CU326" s="248"/>
      <c r="CV326" s="248"/>
      <c r="CW326" s="248"/>
      <c r="CX326" s="248"/>
      <c r="CY326" s="248"/>
      <c r="CZ326" s="248"/>
      <c r="DA326" s="248"/>
      <c r="DB326" s="248"/>
      <c r="DC326" s="248"/>
      <c r="DD326" s="248"/>
      <c r="DE326" s="248"/>
      <c r="DF326" s="248"/>
      <c r="DG326" s="248"/>
      <c r="DH326" s="248"/>
      <c r="DI326" s="248"/>
      <c r="DJ326" s="248"/>
      <c r="DK326" s="248"/>
      <c r="DL326" s="248"/>
      <c r="DM326" s="248"/>
    </row>
    <row r="327" spans="1:117" x14ac:dyDescent="0.2">
      <c r="A327" s="290"/>
      <c r="B327" s="291"/>
      <c r="C327" s="290"/>
      <c r="D327" s="290"/>
      <c r="E327" s="290"/>
      <c r="F327" s="290"/>
      <c r="G327" s="292"/>
      <c r="H327" s="292"/>
      <c r="I327" s="292"/>
      <c r="AP327" s="248"/>
      <c r="AQ327" s="248"/>
      <c r="AR327" s="248"/>
      <c r="AS327" s="248"/>
      <c r="AT327" s="248"/>
      <c r="AU327" s="248"/>
      <c r="AV327" s="248"/>
      <c r="AW327" s="248"/>
      <c r="AX327" s="248"/>
      <c r="AY327" s="248"/>
      <c r="AZ327" s="248"/>
      <c r="BA327" s="248"/>
      <c r="BB327" s="248"/>
      <c r="BC327" s="248"/>
      <c r="BD327" s="248"/>
      <c r="BE327" s="248"/>
      <c r="BF327" s="248"/>
      <c r="BG327" s="248"/>
      <c r="BH327" s="248"/>
      <c r="BI327" s="248"/>
      <c r="BJ327" s="248"/>
      <c r="BK327" s="248"/>
      <c r="BL327" s="248"/>
      <c r="BM327" s="248"/>
      <c r="BN327" s="248"/>
      <c r="BO327" s="248"/>
      <c r="BP327" s="248"/>
      <c r="BQ327" s="248"/>
      <c r="BR327" s="248"/>
      <c r="BS327" s="248"/>
      <c r="BT327" s="248"/>
      <c r="BU327" s="248"/>
      <c r="BV327" s="248"/>
      <c r="BW327" s="248"/>
      <c r="BX327" s="248"/>
      <c r="BY327" s="248"/>
      <c r="BZ327" s="248"/>
      <c r="CA327" s="248"/>
      <c r="CB327" s="248"/>
      <c r="CC327" s="248"/>
      <c r="CD327" s="248"/>
      <c r="CE327" s="248"/>
      <c r="CF327" s="248"/>
      <c r="CG327" s="248"/>
      <c r="CH327" s="248"/>
      <c r="CI327" s="248"/>
      <c r="CJ327" s="248"/>
      <c r="CK327" s="248"/>
      <c r="CL327" s="248"/>
      <c r="CM327" s="248"/>
      <c r="CN327" s="248"/>
      <c r="CO327" s="248"/>
      <c r="CP327" s="248"/>
      <c r="CQ327" s="248"/>
      <c r="CR327" s="248"/>
      <c r="CS327" s="248"/>
      <c r="CT327" s="248"/>
      <c r="CU327" s="248"/>
      <c r="CV327" s="248"/>
      <c r="CW327" s="248"/>
      <c r="CX327" s="248"/>
      <c r="CY327" s="248"/>
      <c r="CZ327" s="248"/>
      <c r="DA327" s="248"/>
      <c r="DB327" s="248"/>
      <c r="DC327" s="248"/>
      <c r="DD327" s="248"/>
      <c r="DE327" s="248"/>
      <c r="DF327" s="248"/>
      <c r="DG327" s="248"/>
      <c r="DH327" s="248"/>
      <c r="DI327" s="248"/>
      <c r="DJ327" s="248"/>
      <c r="DK327" s="248"/>
      <c r="DL327" s="248"/>
      <c r="DM327" s="248"/>
    </row>
    <row r="328" spans="1:117" x14ac:dyDescent="0.2">
      <c r="A328" s="290"/>
      <c r="B328" s="291"/>
      <c r="C328" s="290"/>
      <c r="D328" s="290"/>
      <c r="E328" s="290"/>
      <c r="F328" s="290"/>
      <c r="G328" s="292"/>
      <c r="H328" s="292"/>
      <c r="I328" s="292"/>
      <c r="AP328" s="248"/>
      <c r="AQ328" s="248"/>
      <c r="AR328" s="248"/>
      <c r="AS328" s="248"/>
      <c r="AT328" s="248"/>
      <c r="AU328" s="248"/>
      <c r="AV328" s="248"/>
      <c r="AW328" s="248"/>
      <c r="AX328" s="248"/>
      <c r="AY328" s="248"/>
      <c r="AZ328" s="248"/>
      <c r="BA328" s="248"/>
      <c r="BB328" s="248"/>
      <c r="BC328" s="248"/>
      <c r="BD328" s="248"/>
      <c r="BE328" s="248"/>
      <c r="BF328" s="248"/>
      <c r="BG328" s="248"/>
      <c r="BH328" s="248"/>
      <c r="BI328" s="248"/>
      <c r="BJ328" s="248"/>
      <c r="BK328" s="248"/>
      <c r="BL328" s="248"/>
      <c r="BM328" s="248"/>
      <c r="BN328" s="248"/>
      <c r="BO328" s="248"/>
      <c r="BP328" s="248"/>
      <c r="BQ328" s="248"/>
      <c r="BR328" s="248"/>
      <c r="BS328" s="248"/>
      <c r="BT328" s="248"/>
      <c r="BU328" s="248"/>
      <c r="BV328" s="248"/>
      <c r="BW328" s="248"/>
      <c r="BX328" s="248"/>
      <c r="BY328" s="248"/>
      <c r="BZ328" s="248"/>
      <c r="CA328" s="248"/>
      <c r="CB328" s="248"/>
      <c r="CC328" s="248"/>
      <c r="CD328" s="248"/>
      <c r="CE328" s="248"/>
      <c r="CF328" s="248"/>
      <c r="CG328" s="248"/>
      <c r="CH328" s="248"/>
      <c r="CI328" s="248"/>
      <c r="CJ328" s="248"/>
      <c r="CK328" s="248"/>
      <c r="CL328" s="248"/>
      <c r="CM328" s="248"/>
      <c r="CN328" s="248"/>
      <c r="CO328" s="248"/>
      <c r="CP328" s="248"/>
      <c r="CQ328" s="248"/>
      <c r="CR328" s="248"/>
      <c r="CS328" s="248"/>
      <c r="CT328" s="248"/>
      <c r="CU328" s="248"/>
      <c r="CV328" s="248"/>
      <c r="CW328" s="248"/>
      <c r="CX328" s="248"/>
      <c r="CY328" s="248"/>
      <c r="CZ328" s="248"/>
      <c r="DA328" s="248"/>
      <c r="DB328" s="248"/>
      <c r="DC328" s="248"/>
      <c r="DD328" s="248"/>
      <c r="DE328" s="248"/>
      <c r="DF328" s="248"/>
      <c r="DG328" s="248"/>
      <c r="DH328" s="248"/>
      <c r="DI328" s="248"/>
      <c r="DJ328" s="248"/>
      <c r="DK328" s="248"/>
      <c r="DL328" s="248"/>
      <c r="DM328" s="248"/>
    </row>
    <row r="329" spans="1:117" x14ac:dyDescent="0.2">
      <c r="A329" s="290"/>
      <c r="B329" s="291"/>
      <c r="C329" s="290"/>
      <c r="D329" s="290"/>
      <c r="E329" s="290"/>
      <c r="F329" s="290"/>
      <c r="G329" s="292"/>
      <c r="H329" s="292"/>
      <c r="I329" s="292"/>
      <c r="AP329" s="248"/>
      <c r="AQ329" s="248"/>
      <c r="AR329" s="248"/>
      <c r="AS329" s="248"/>
      <c r="AT329" s="248"/>
      <c r="AU329" s="248"/>
      <c r="AV329" s="248"/>
      <c r="AW329" s="248"/>
      <c r="AX329" s="248"/>
      <c r="AY329" s="248"/>
      <c r="AZ329" s="248"/>
      <c r="BA329" s="248"/>
      <c r="BB329" s="248"/>
      <c r="BC329" s="248"/>
      <c r="BD329" s="248"/>
      <c r="BE329" s="248"/>
      <c r="BF329" s="248"/>
      <c r="BG329" s="248"/>
      <c r="BH329" s="248"/>
      <c r="BI329" s="248"/>
      <c r="BJ329" s="248"/>
      <c r="BK329" s="248"/>
      <c r="BL329" s="248"/>
      <c r="BM329" s="248"/>
      <c r="BN329" s="248"/>
      <c r="BO329" s="248"/>
      <c r="BP329" s="248"/>
      <c r="BQ329" s="248"/>
      <c r="BR329" s="248"/>
      <c r="BS329" s="248"/>
      <c r="BT329" s="248"/>
      <c r="BU329" s="248"/>
      <c r="BV329" s="248"/>
      <c r="BW329" s="248"/>
      <c r="BX329" s="248"/>
      <c r="BY329" s="248"/>
      <c r="BZ329" s="248"/>
      <c r="CA329" s="248"/>
      <c r="CB329" s="248"/>
      <c r="CC329" s="248"/>
      <c r="CD329" s="248"/>
      <c r="CE329" s="248"/>
      <c r="CF329" s="248"/>
      <c r="CG329" s="248"/>
      <c r="CH329" s="248"/>
      <c r="CI329" s="248"/>
      <c r="CJ329" s="248"/>
      <c r="CK329" s="248"/>
      <c r="CL329" s="248"/>
      <c r="CM329" s="248"/>
      <c r="CN329" s="248"/>
      <c r="CO329" s="248"/>
      <c r="CP329" s="248"/>
      <c r="CQ329" s="248"/>
      <c r="CR329" s="248"/>
      <c r="CS329" s="248"/>
      <c r="CT329" s="248"/>
      <c r="CU329" s="248"/>
      <c r="CV329" s="248"/>
      <c r="CW329" s="248"/>
      <c r="CX329" s="248"/>
      <c r="CY329" s="248"/>
      <c r="CZ329" s="248"/>
      <c r="DA329" s="248"/>
      <c r="DB329" s="248"/>
      <c r="DC329" s="248"/>
      <c r="DD329" s="248"/>
      <c r="DE329" s="248"/>
      <c r="DF329" s="248"/>
      <c r="DG329" s="248"/>
      <c r="DH329" s="248"/>
      <c r="DI329" s="248"/>
      <c r="DJ329" s="248"/>
      <c r="DK329" s="248"/>
      <c r="DL329" s="248"/>
      <c r="DM329" s="248"/>
    </row>
    <row r="330" spans="1:117" x14ac:dyDescent="0.2">
      <c r="A330" s="290"/>
      <c r="B330" s="291"/>
      <c r="C330" s="290"/>
      <c r="D330" s="290"/>
      <c r="E330" s="290"/>
      <c r="F330" s="290"/>
      <c r="G330" s="292"/>
      <c r="H330" s="292"/>
      <c r="I330" s="292"/>
      <c r="AP330" s="248"/>
      <c r="AQ330" s="248"/>
      <c r="AR330" s="248"/>
      <c r="AS330" s="248"/>
      <c r="AT330" s="248"/>
      <c r="AU330" s="248"/>
      <c r="AV330" s="248"/>
      <c r="AW330" s="248"/>
      <c r="AX330" s="248"/>
      <c r="AY330" s="248"/>
      <c r="AZ330" s="248"/>
      <c r="BA330" s="248"/>
      <c r="BB330" s="248"/>
      <c r="BC330" s="248"/>
      <c r="BD330" s="248"/>
      <c r="BE330" s="248"/>
      <c r="BF330" s="248"/>
      <c r="BG330" s="248"/>
      <c r="BH330" s="248"/>
      <c r="BI330" s="248"/>
      <c r="BJ330" s="248"/>
      <c r="BK330" s="248"/>
      <c r="BL330" s="248"/>
      <c r="BM330" s="248"/>
      <c r="BN330" s="248"/>
      <c r="BO330" s="248"/>
      <c r="BP330" s="248"/>
      <c r="BQ330" s="248"/>
      <c r="BR330" s="248"/>
      <c r="BS330" s="248"/>
      <c r="BT330" s="248"/>
      <c r="BU330" s="248"/>
      <c r="BV330" s="248"/>
      <c r="BW330" s="248"/>
      <c r="BX330" s="248"/>
      <c r="BY330" s="248"/>
      <c r="BZ330" s="248"/>
      <c r="CA330" s="248"/>
      <c r="CB330" s="248"/>
      <c r="CC330" s="248"/>
      <c r="CD330" s="248"/>
      <c r="CE330" s="248"/>
      <c r="CF330" s="248"/>
      <c r="CG330" s="248"/>
      <c r="CH330" s="248"/>
      <c r="CI330" s="248"/>
      <c r="CJ330" s="248"/>
      <c r="CK330" s="248"/>
      <c r="CL330" s="248"/>
      <c r="CM330" s="248"/>
      <c r="CN330" s="248"/>
      <c r="CO330" s="248"/>
      <c r="CP330" s="248"/>
      <c r="CQ330" s="248"/>
      <c r="CR330" s="248"/>
      <c r="CS330" s="248"/>
      <c r="CT330" s="248"/>
      <c r="CU330" s="248"/>
      <c r="CV330" s="248"/>
      <c r="CW330" s="248"/>
      <c r="CX330" s="248"/>
      <c r="CY330" s="248"/>
      <c r="CZ330" s="248"/>
      <c r="DA330" s="248"/>
      <c r="DB330" s="248"/>
      <c r="DC330" s="248"/>
      <c r="DD330" s="248"/>
      <c r="DE330" s="248"/>
      <c r="DF330" s="248"/>
      <c r="DG330" s="248"/>
      <c r="DH330" s="248"/>
      <c r="DI330" s="248"/>
      <c r="DJ330" s="248"/>
      <c r="DK330" s="248"/>
      <c r="DL330" s="248"/>
      <c r="DM330" s="248"/>
    </row>
    <row r="331" spans="1:117" x14ac:dyDescent="0.2">
      <c r="A331" s="290"/>
      <c r="B331" s="291"/>
      <c r="C331" s="290"/>
      <c r="D331" s="290"/>
      <c r="E331" s="290"/>
      <c r="F331" s="290"/>
      <c r="G331" s="292"/>
      <c r="H331" s="292"/>
      <c r="I331" s="292"/>
      <c r="AP331" s="248"/>
      <c r="AQ331" s="248"/>
      <c r="AR331" s="248"/>
      <c r="AS331" s="248"/>
      <c r="AT331" s="248"/>
      <c r="AU331" s="248"/>
      <c r="AV331" s="248"/>
      <c r="AW331" s="248"/>
      <c r="AX331" s="248"/>
      <c r="AY331" s="248"/>
      <c r="AZ331" s="248"/>
      <c r="BA331" s="248"/>
      <c r="BB331" s="248"/>
      <c r="BC331" s="248"/>
      <c r="BD331" s="248"/>
      <c r="BE331" s="248"/>
      <c r="BF331" s="248"/>
      <c r="BG331" s="248"/>
      <c r="BH331" s="248"/>
      <c r="BI331" s="248"/>
      <c r="BJ331" s="248"/>
      <c r="BK331" s="248"/>
      <c r="BL331" s="248"/>
      <c r="BM331" s="248"/>
      <c r="BN331" s="248"/>
      <c r="BO331" s="248"/>
      <c r="BP331" s="248"/>
      <c r="BQ331" s="248"/>
      <c r="BR331" s="248"/>
      <c r="BS331" s="248"/>
      <c r="BT331" s="248"/>
      <c r="BU331" s="248"/>
      <c r="BV331" s="248"/>
      <c r="BW331" s="248"/>
      <c r="BX331" s="248"/>
      <c r="BY331" s="248"/>
      <c r="BZ331" s="248"/>
      <c r="CA331" s="248"/>
      <c r="CB331" s="248"/>
      <c r="CC331" s="248"/>
      <c r="CD331" s="248"/>
      <c r="CE331" s="248"/>
      <c r="CF331" s="248"/>
      <c r="CG331" s="248"/>
      <c r="CH331" s="248"/>
      <c r="CI331" s="248"/>
      <c r="CJ331" s="248"/>
      <c r="CK331" s="248"/>
      <c r="CL331" s="248"/>
      <c r="CM331" s="248"/>
      <c r="CN331" s="248"/>
      <c r="CO331" s="248"/>
      <c r="CP331" s="248"/>
      <c r="CQ331" s="248"/>
      <c r="CR331" s="248"/>
      <c r="CS331" s="248"/>
      <c r="CT331" s="248"/>
      <c r="CU331" s="248"/>
      <c r="CV331" s="248"/>
      <c r="CW331" s="248"/>
      <c r="CX331" s="248"/>
      <c r="CY331" s="248"/>
      <c r="CZ331" s="248"/>
      <c r="DA331" s="248"/>
      <c r="DB331" s="248"/>
      <c r="DC331" s="248"/>
      <c r="DD331" s="248"/>
      <c r="DE331" s="248"/>
      <c r="DF331" s="248"/>
      <c r="DG331" s="248"/>
      <c r="DH331" s="248"/>
      <c r="DI331" s="248"/>
      <c r="DJ331" s="248"/>
      <c r="DK331" s="248"/>
      <c r="DL331" s="248"/>
      <c r="DM331" s="248"/>
    </row>
    <row r="332" spans="1:117" x14ac:dyDescent="0.2">
      <c r="A332" s="290"/>
      <c r="B332" s="291"/>
      <c r="C332" s="290"/>
      <c r="D332" s="290"/>
      <c r="E332" s="290"/>
      <c r="F332" s="290"/>
      <c r="G332" s="292"/>
      <c r="H332" s="292"/>
      <c r="I332" s="292"/>
      <c r="AP332" s="248"/>
      <c r="AQ332" s="248"/>
      <c r="AR332" s="248"/>
      <c r="AS332" s="248"/>
      <c r="AT332" s="248"/>
      <c r="AU332" s="248"/>
      <c r="AV332" s="248"/>
      <c r="AW332" s="248"/>
      <c r="AX332" s="248"/>
      <c r="AY332" s="248"/>
      <c r="AZ332" s="248"/>
      <c r="BA332" s="248"/>
      <c r="BB332" s="248"/>
      <c r="BC332" s="248"/>
      <c r="BD332" s="248"/>
      <c r="BE332" s="248"/>
      <c r="BF332" s="248"/>
      <c r="BG332" s="248"/>
      <c r="BH332" s="248"/>
      <c r="BI332" s="248"/>
      <c r="BJ332" s="248"/>
      <c r="BK332" s="248"/>
      <c r="BL332" s="248"/>
      <c r="BM332" s="248"/>
      <c r="BN332" s="248"/>
      <c r="BO332" s="248"/>
      <c r="BP332" s="248"/>
      <c r="BQ332" s="248"/>
      <c r="BR332" s="248"/>
      <c r="BS332" s="248"/>
      <c r="BT332" s="248"/>
      <c r="BU332" s="248"/>
      <c r="BV332" s="248"/>
      <c r="BW332" s="248"/>
      <c r="BX332" s="248"/>
      <c r="BY332" s="248"/>
      <c r="BZ332" s="248"/>
      <c r="CA332" s="248"/>
      <c r="CB332" s="248"/>
      <c r="CC332" s="248"/>
      <c r="CD332" s="248"/>
      <c r="CE332" s="248"/>
      <c r="CF332" s="248"/>
      <c r="CG332" s="248"/>
      <c r="CH332" s="248"/>
      <c r="CI332" s="248"/>
      <c r="CJ332" s="248"/>
      <c r="CK332" s="248"/>
      <c r="CL332" s="248"/>
      <c r="CM332" s="248"/>
      <c r="CN332" s="248"/>
      <c r="CO332" s="248"/>
      <c r="CP332" s="248"/>
      <c r="CQ332" s="248"/>
      <c r="CR332" s="248"/>
      <c r="CS332" s="248"/>
      <c r="CT332" s="248"/>
      <c r="CU332" s="248"/>
      <c r="CV332" s="248"/>
      <c r="CW332" s="248"/>
      <c r="CX332" s="248"/>
      <c r="CY332" s="248"/>
      <c r="CZ332" s="248"/>
      <c r="DA332" s="248"/>
      <c r="DB332" s="248"/>
      <c r="DC332" s="248"/>
      <c r="DD332" s="248"/>
      <c r="DE332" s="248"/>
      <c r="DF332" s="248"/>
      <c r="DG332" s="248"/>
      <c r="DH332" s="248"/>
      <c r="DI332" s="248"/>
      <c r="DJ332" s="248"/>
      <c r="DK332" s="248"/>
      <c r="DL332" s="248"/>
      <c r="DM332" s="248"/>
    </row>
    <row r="333" spans="1:117" x14ac:dyDescent="0.2">
      <c r="A333" s="290"/>
      <c r="B333" s="291"/>
      <c r="C333" s="290"/>
      <c r="D333" s="290"/>
      <c r="E333" s="290"/>
      <c r="F333" s="290"/>
      <c r="G333" s="292"/>
      <c r="H333" s="292"/>
      <c r="I333" s="292"/>
      <c r="AP333" s="248"/>
      <c r="AQ333" s="248"/>
      <c r="AR333" s="248"/>
      <c r="AS333" s="248"/>
      <c r="AT333" s="248"/>
      <c r="AU333" s="248"/>
      <c r="AV333" s="248"/>
      <c r="AW333" s="248"/>
      <c r="AX333" s="248"/>
      <c r="AY333" s="248"/>
      <c r="AZ333" s="248"/>
      <c r="BA333" s="248"/>
      <c r="BB333" s="248"/>
      <c r="BC333" s="248"/>
      <c r="BD333" s="248"/>
      <c r="BE333" s="248"/>
      <c r="BF333" s="248"/>
      <c r="BG333" s="248"/>
      <c r="BH333" s="248"/>
      <c r="BI333" s="248"/>
      <c r="BJ333" s="248"/>
      <c r="BK333" s="248"/>
      <c r="BL333" s="248"/>
      <c r="BM333" s="248"/>
      <c r="BN333" s="248"/>
      <c r="BO333" s="248"/>
      <c r="BP333" s="248"/>
      <c r="BQ333" s="248"/>
      <c r="BR333" s="248"/>
      <c r="BS333" s="248"/>
      <c r="BT333" s="248"/>
      <c r="BU333" s="248"/>
      <c r="BV333" s="248"/>
      <c r="BW333" s="248"/>
      <c r="BX333" s="248"/>
      <c r="BY333" s="248"/>
      <c r="BZ333" s="248"/>
      <c r="CA333" s="248"/>
      <c r="CB333" s="248"/>
      <c r="CC333" s="248"/>
      <c r="CD333" s="248"/>
      <c r="CE333" s="248"/>
      <c r="CF333" s="248"/>
      <c r="CG333" s="248"/>
      <c r="CH333" s="248"/>
      <c r="CI333" s="248"/>
      <c r="CJ333" s="248"/>
      <c r="CK333" s="248"/>
      <c r="CL333" s="248"/>
      <c r="CM333" s="248"/>
      <c r="CN333" s="248"/>
      <c r="CO333" s="248"/>
      <c r="CP333" s="248"/>
      <c r="CQ333" s="248"/>
      <c r="CR333" s="248"/>
      <c r="CS333" s="248"/>
      <c r="CT333" s="248"/>
      <c r="CU333" s="248"/>
      <c r="CV333" s="248"/>
      <c r="CW333" s="248"/>
      <c r="CX333" s="248"/>
      <c r="CY333" s="248"/>
      <c r="CZ333" s="248"/>
      <c r="DA333" s="248"/>
      <c r="DB333" s="248"/>
      <c r="DC333" s="248"/>
      <c r="DD333" s="248"/>
      <c r="DE333" s="248"/>
      <c r="DF333" s="248"/>
      <c r="DG333" s="248"/>
      <c r="DH333" s="248"/>
      <c r="DI333" s="248"/>
      <c r="DJ333" s="248"/>
      <c r="DK333" s="248"/>
      <c r="DL333" s="248"/>
      <c r="DM333" s="248"/>
    </row>
    <row r="334" spans="1:117" x14ac:dyDescent="0.2">
      <c r="A334" s="290"/>
      <c r="B334" s="291"/>
      <c r="C334" s="290"/>
      <c r="D334" s="290"/>
      <c r="E334" s="290"/>
      <c r="F334" s="290"/>
      <c r="G334" s="292"/>
      <c r="H334" s="292"/>
      <c r="I334" s="292"/>
      <c r="AP334" s="248"/>
      <c r="AQ334" s="248"/>
      <c r="AR334" s="248"/>
      <c r="AS334" s="248"/>
      <c r="AT334" s="248"/>
      <c r="AU334" s="248"/>
      <c r="AV334" s="248"/>
      <c r="AW334" s="248"/>
      <c r="AX334" s="248"/>
      <c r="AY334" s="248"/>
      <c r="AZ334" s="248"/>
      <c r="BA334" s="248"/>
      <c r="BB334" s="248"/>
      <c r="BC334" s="248"/>
      <c r="BD334" s="248"/>
      <c r="BE334" s="248"/>
      <c r="BF334" s="248"/>
      <c r="BG334" s="248"/>
      <c r="BH334" s="248"/>
      <c r="BI334" s="248"/>
      <c r="BJ334" s="248"/>
      <c r="BK334" s="248"/>
      <c r="BL334" s="248"/>
      <c r="BM334" s="248"/>
      <c r="BN334" s="248"/>
      <c r="BO334" s="248"/>
      <c r="BP334" s="248"/>
      <c r="BQ334" s="248"/>
      <c r="BR334" s="248"/>
      <c r="BS334" s="248"/>
      <c r="BT334" s="248"/>
      <c r="BU334" s="248"/>
      <c r="BV334" s="248"/>
      <c r="BW334" s="248"/>
      <c r="BX334" s="248"/>
      <c r="BY334" s="248"/>
      <c r="BZ334" s="248"/>
      <c r="CA334" s="248"/>
      <c r="CB334" s="248"/>
      <c r="CC334" s="248"/>
      <c r="CD334" s="248"/>
      <c r="CE334" s="248"/>
      <c r="CF334" s="248"/>
      <c r="CG334" s="248"/>
      <c r="CH334" s="248"/>
      <c r="CI334" s="248"/>
      <c r="CJ334" s="248"/>
      <c r="CK334" s="248"/>
      <c r="CL334" s="248"/>
      <c r="CM334" s="248"/>
      <c r="CN334" s="248"/>
      <c r="CO334" s="248"/>
      <c r="CP334" s="248"/>
      <c r="CQ334" s="248"/>
      <c r="CR334" s="248"/>
      <c r="CS334" s="248"/>
      <c r="CT334" s="248"/>
      <c r="CU334" s="248"/>
      <c r="CV334" s="248"/>
      <c r="CW334" s="248"/>
      <c r="CX334" s="248"/>
      <c r="CY334" s="248"/>
      <c r="CZ334" s="248"/>
      <c r="DA334" s="248"/>
      <c r="DB334" s="248"/>
      <c r="DC334" s="248"/>
      <c r="DD334" s="248"/>
      <c r="DE334" s="248"/>
      <c r="DF334" s="248"/>
      <c r="DG334" s="248"/>
      <c r="DH334" s="248"/>
      <c r="DI334" s="248"/>
      <c r="DJ334" s="248"/>
      <c r="DK334" s="248"/>
      <c r="DL334" s="248"/>
      <c r="DM334" s="248"/>
    </row>
    <row r="335" spans="1:117" x14ac:dyDescent="0.2">
      <c r="A335" s="290"/>
      <c r="B335" s="291"/>
      <c r="C335" s="290"/>
      <c r="D335" s="290"/>
      <c r="E335" s="290"/>
      <c r="F335" s="290"/>
      <c r="G335" s="292"/>
      <c r="H335" s="292"/>
      <c r="I335" s="292"/>
      <c r="AP335" s="248"/>
      <c r="AQ335" s="248"/>
      <c r="AR335" s="248"/>
      <c r="AS335" s="248"/>
      <c r="AT335" s="248"/>
      <c r="AU335" s="248"/>
      <c r="AV335" s="248"/>
      <c r="AW335" s="248"/>
      <c r="AX335" s="248"/>
      <c r="AY335" s="248"/>
      <c r="AZ335" s="248"/>
      <c r="BA335" s="248"/>
      <c r="BB335" s="248"/>
      <c r="BC335" s="248"/>
      <c r="BD335" s="248"/>
      <c r="BE335" s="248"/>
      <c r="BF335" s="248"/>
      <c r="BG335" s="248"/>
      <c r="BH335" s="248"/>
      <c r="BI335" s="248"/>
      <c r="BJ335" s="248"/>
      <c r="BK335" s="248"/>
      <c r="BL335" s="248"/>
      <c r="BM335" s="248"/>
      <c r="BN335" s="248"/>
      <c r="BO335" s="248"/>
      <c r="BP335" s="248"/>
      <c r="BQ335" s="248"/>
      <c r="BR335" s="248"/>
      <c r="BS335" s="248"/>
      <c r="BT335" s="248"/>
      <c r="BU335" s="248"/>
      <c r="BV335" s="248"/>
      <c r="BW335" s="248"/>
      <c r="BX335" s="248"/>
      <c r="BY335" s="248"/>
      <c r="BZ335" s="248"/>
      <c r="CA335" s="248"/>
      <c r="CB335" s="248"/>
      <c r="CC335" s="248"/>
      <c r="CD335" s="248"/>
      <c r="CE335" s="248"/>
      <c r="CF335" s="248"/>
      <c r="CG335" s="248"/>
      <c r="CH335" s="248"/>
      <c r="CI335" s="248"/>
      <c r="CJ335" s="248"/>
      <c r="CK335" s="248"/>
      <c r="CL335" s="248"/>
      <c r="CM335" s="248"/>
      <c r="CN335" s="248"/>
      <c r="CO335" s="248"/>
      <c r="CP335" s="248"/>
      <c r="CQ335" s="248"/>
      <c r="CR335" s="248"/>
      <c r="CS335" s="248"/>
      <c r="CT335" s="248"/>
      <c r="CU335" s="248"/>
      <c r="CV335" s="248"/>
      <c r="CW335" s="248"/>
      <c r="CX335" s="248"/>
      <c r="CY335" s="248"/>
      <c r="CZ335" s="248"/>
      <c r="DA335" s="248"/>
      <c r="DB335" s="248"/>
      <c r="DC335" s="248"/>
      <c r="DD335" s="248"/>
      <c r="DE335" s="248"/>
      <c r="DF335" s="248"/>
      <c r="DG335" s="248"/>
      <c r="DH335" s="248"/>
      <c r="DI335" s="248"/>
      <c r="DJ335" s="248"/>
      <c r="DK335" s="248"/>
      <c r="DL335" s="248"/>
      <c r="DM335" s="248"/>
    </row>
    <row r="336" spans="1:117" x14ac:dyDescent="0.2">
      <c r="A336" s="290"/>
      <c r="B336" s="291"/>
      <c r="C336" s="290"/>
      <c r="D336" s="290"/>
      <c r="E336" s="290"/>
      <c r="F336" s="290"/>
      <c r="G336" s="292"/>
      <c r="H336" s="292"/>
      <c r="I336" s="292"/>
      <c r="AP336" s="248"/>
      <c r="AQ336" s="248"/>
      <c r="AR336" s="248"/>
      <c r="AS336" s="248"/>
      <c r="AT336" s="248"/>
      <c r="AU336" s="248"/>
      <c r="AV336" s="248"/>
      <c r="AW336" s="248"/>
      <c r="AX336" s="248"/>
      <c r="AY336" s="248"/>
      <c r="AZ336" s="248"/>
      <c r="BA336" s="248"/>
      <c r="BB336" s="248"/>
      <c r="BC336" s="248"/>
      <c r="BD336" s="248"/>
      <c r="BE336" s="248"/>
      <c r="BF336" s="248"/>
      <c r="BG336" s="248"/>
      <c r="BH336" s="248"/>
      <c r="BI336" s="248"/>
      <c r="BJ336" s="248"/>
      <c r="BK336" s="248"/>
      <c r="BL336" s="248"/>
      <c r="BM336" s="248"/>
      <c r="BN336" s="248"/>
      <c r="BO336" s="248"/>
      <c r="BP336" s="248"/>
      <c r="BQ336" s="248"/>
      <c r="BR336" s="248"/>
      <c r="BS336" s="248"/>
      <c r="BT336" s="248"/>
      <c r="BU336" s="248"/>
      <c r="BV336" s="248"/>
      <c r="BW336" s="248"/>
      <c r="BX336" s="248"/>
      <c r="BY336" s="248"/>
      <c r="BZ336" s="248"/>
      <c r="CA336" s="248"/>
      <c r="CB336" s="248"/>
      <c r="CC336" s="248"/>
      <c r="CD336" s="248"/>
      <c r="CE336" s="248"/>
      <c r="CF336" s="248"/>
      <c r="CG336" s="248"/>
      <c r="CH336" s="248"/>
      <c r="CI336" s="248"/>
      <c r="CJ336" s="248"/>
      <c r="CK336" s="248"/>
      <c r="CL336" s="248"/>
      <c r="CM336" s="248"/>
      <c r="CN336" s="248"/>
      <c r="CO336" s="248"/>
      <c r="CP336" s="248"/>
      <c r="CQ336" s="248"/>
      <c r="CR336" s="248"/>
      <c r="CS336" s="248"/>
      <c r="CT336" s="248"/>
      <c r="CU336" s="248"/>
      <c r="CV336" s="248"/>
      <c r="CW336" s="248"/>
      <c r="CX336" s="248"/>
      <c r="CY336" s="248"/>
      <c r="CZ336" s="248"/>
      <c r="DA336" s="248"/>
      <c r="DB336" s="248"/>
      <c r="DC336" s="248"/>
      <c r="DD336" s="248"/>
      <c r="DE336" s="248"/>
      <c r="DF336" s="248"/>
      <c r="DG336" s="248"/>
      <c r="DH336" s="248"/>
      <c r="DI336" s="248"/>
      <c r="DJ336" s="248"/>
      <c r="DK336" s="248"/>
      <c r="DL336" s="248"/>
      <c r="DM336" s="248"/>
    </row>
    <row r="337" spans="1:117" x14ac:dyDescent="0.2">
      <c r="A337" s="290"/>
      <c r="B337" s="291"/>
      <c r="C337" s="290"/>
      <c r="D337" s="290"/>
      <c r="E337" s="290"/>
      <c r="F337" s="290"/>
      <c r="G337" s="292"/>
      <c r="H337" s="292"/>
      <c r="I337" s="292"/>
      <c r="AP337" s="248"/>
      <c r="AQ337" s="248"/>
      <c r="AR337" s="248"/>
      <c r="AS337" s="248"/>
      <c r="AT337" s="248"/>
      <c r="AU337" s="248"/>
      <c r="AV337" s="248"/>
      <c r="AW337" s="248"/>
      <c r="AX337" s="248"/>
      <c r="AY337" s="248"/>
      <c r="AZ337" s="248"/>
      <c r="BA337" s="248"/>
      <c r="BB337" s="248"/>
      <c r="BC337" s="248"/>
      <c r="BD337" s="248"/>
      <c r="BE337" s="248"/>
      <c r="BF337" s="248"/>
      <c r="BG337" s="248"/>
      <c r="BH337" s="248"/>
      <c r="BI337" s="248"/>
      <c r="BJ337" s="248"/>
      <c r="BK337" s="248"/>
      <c r="BL337" s="248"/>
      <c r="BM337" s="248"/>
      <c r="BN337" s="248"/>
      <c r="BO337" s="248"/>
      <c r="BP337" s="248"/>
      <c r="BQ337" s="248"/>
      <c r="BR337" s="248"/>
      <c r="BS337" s="248"/>
      <c r="BT337" s="248"/>
      <c r="BU337" s="248"/>
      <c r="BV337" s="248"/>
      <c r="BW337" s="248"/>
      <c r="BX337" s="248"/>
      <c r="BY337" s="248"/>
      <c r="BZ337" s="248"/>
      <c r="CA337" s="248"/>
      <c r="CB337" s="248"/>
      <c r="CC337" s="248"/>
      <c r="CD337" s="248"/>
      <c r="CE337" s="248"/>
      <c r="CF337" s="248"/>
      <c r="CG337" s="248"/>
      <c r="CH337" s="248"/>
      <c r="CI337" s="248"/>
      <c r="CJ337" s="248"/>
      <c r="CK337" s="248"/>
      <c r="CL337" s="248"/>
      <c r="CM337" s="248"/>
      <c r="CN337" s="248"/>
      <c r="CO337" s="248"/>
      <c r="CP337" s="248"/>
      <c r="CQ337" s="248"/>
      <c r="CR337" s="248"/>
      <c r="CS337" s="248"/>
      <c r="CT337" s="248"/>
      <c r="CU337" s="248"/>
      <c r="CV337" s="248"/>
      <c r="CW337" s="248"/>
      <c r="CX337" s="248"/>
      <c r="CY337" s="248"/>
      <c r="CZ337" s="248"/>
      <c r="DA337" s="248"/>
      <c r="DB337" s="248"/>
      <c r="DC337" s="248"/>
      <c r="DD337" s="248"/>
      <c r="DE337" s="248"/>
      <c r="DF337" s="248"/>
      <c r="DG337" s="248"/>
      <c r="DH337" s="248"/>
      <c r="DI337" s="248"/>
      <c r="DJ337" s="248"/>
      <c r="DK337" s="248"/>
      <c r="DL337" s="248"/>
      <c r="DM337" s="248"/>
    </row>
    <row r="338" spans="1:117" x14ac:dyDescent="0.2">
      <c r="A338" s="290"/>
      <c r="B338" s="291"/>
      <c r="C338" s="290"/>
      <c r="D338" s="290"/>
      <c r="E338" s="290"/>
      <c r="F338" s="290"/>
      <c r="G338" s="292"/>
      <c r="H338" s="292"/>
      <c r="I338" s="292"/>
      <c r="AP338" s="248"/>
      <c r="AQ338" s="248"/>
      <c r="AR338" s="248"/>
      <c r="AS338" s="248"/>
      <c r="AT338" s="248"/>
      <c r="AU338" s="248"/>
      <c r="AV338" s="248"/>
      <c r="AW338" s="248"/>
      <c r="AX338" s="248"/>
      <c r="AY338" s="248"/>
      <c r="AZ338" s="248"/>
      <c r="BA338" s="248"/>
      <c r="BB338" s="248"/>
      <c r="BC338" s="248"/>
      <c r="BD338" s="248"/>
      <c r="BE338" s="248"/>
      <c r="BF338" s="248"/>
      <c r="BG338" s="248"/>
      <c r="BH338" s="248"/>
      <c r="BI338" s="248"/>
      <c r="BJ338" s="248"/>
      <c r="BK338" s="248"/>
      <c r="BL338" s="248"/>
      <c r="BM338" s="248"/>
      <c r="BN338" s="248"/>
      <c r="BO338" s="248"/>
      <c r="BP338" s="248"/>
      <c r="BQ338" s="248"/>
      <c r="BR338" s="248"/>
      <c r="BS338" s="248"/>
      <c r="BT338" s="248"/>
      <c r="BU338" s="248"/>
      <c r="BV338" s="248"/>
      <c r="BW338" s="248"/>
      <c r="BX338" s="248"/>
      <c r="BY338" s="248"/>
      <c r="BZ338" s="248"/>
      <c r="CA338" s="248"/>
      <c r="CB338" s="248"/>
      <c r="CC338" s="248"/>
      <c r="CD338" s="248"/>
      <c r="CE338" s="248"/>
      <c r="CF338" s="248"/>
      <c r="CG338" s="248"/>
      <c r="CH338" s="248"/>
      <c r="CI338" s="248"/>
      <c r="CJ338" s="248"/>
      <c r="CK338" s="248"/>
      <c r="CL338" s="248"/>
      <c r="CM338" s="248"/>
      <c r="CN338" s="248"/>
      <c r="CO338" s="248"/>
      <c r="CP338" s="248"/>
      <c r="CQ338" s="248"/>
      <c r="CR338" s="248"/>
      <c r="CS338" s="248"/>
      <c r="CT338" s="248"/>
      <c r="CU338" s="248"/>
      <c r="CV338" s="248"/>
      <c r="CW338" s="248"/>
      <c r="CX338" s="248"/>
      <c r="CY338" s="248"/>
      <c r="CZ338" s="248"/>
      <c r="DA338" s="248"/>
      <c r="DB338" s="248"/>
      <c r="DC338" s="248"/>
      <c r="DD338" s="248"/>
      <c r="DE338" s="248"/>
      <c r="DF338" s="248"/>
      <c r="DG338" s="248"/>
      <c r="DH338" s="248"/>
      <c r="DI338" s="248"/>
      <c r="DJ338" s="248"/>
      <c r="DK338" s="248"/>
      <c r="DL338" s="248"/>
      <c r="DM338" s="248"/>
    </row>
    <row r="339" spans="1:117" x14ac:dyDescent="0.2">
      <c r="A339" s="290"/>
      <c r="B339" s="291"/>
      <c r="C339" s="290"/>
      <c r="D339" s="290"/>
      <c r="E339" s="290"/>
      <c r="F339" s="290"/>
      <c r="G339" s="292"/>
      <c r="H339" s="292"/>
      <c r="I339" s="292"/>
      <c r="AP339" s="248"/>
      <c r="AQ339" s="248"/>
      <c r="AR339" s="248"/>
      <c r="AS339" s="248"/>
      <c r="AT339" s="248"/>
      <c r="AU339" s="248"/>
      <c r="AV339" s="248"/>
      <c r="AW339" s="248"/>
      <c r="AX339" s="248"/>
      <c r="AY339" s="248"/>
      <c r="AZ339" s="248"/>
      <c r="BA339" s="248"/>
      <c r="BB339" s="248"/>
      <c r="BC339" s="248"/>
      <c r="BD339" s="248"/>
      <c r="BE339" s="248"/>
      <c r="BF339" s="248"/>
      <c r="BG339" s="248"/>
      <c r="BH339" s="248"/>
      <c r="BI339" s="248"/>
      <c r="BJ339" s="248"/>
      <c r="BK339" s="248"/>
      <c r="BL339" s="248"/>
      <c r="BM339" s="248"/>
      <c r="BN339" s="248"/>
      <c r="BO339" s="248"/>
      <c r="BP339" s="248"/>
      <c r="BQ339" s="248"/>
      <c r="BR339" s="248"/>
      <c r="BS339" s="248"/>
      <c r="BT339" s="248"/>
      <c r="BU339" s="248"/>
      <c r="BV339" s="248"/>
      <c r="BW339" s="248"/>
      <c r="BX339" s="248"/>
      <c r="BY339" s="248"/>
      <c r="BZ339" s="248"/>
      <c r="CA339" s="248"/>
      <c r="CB339" s="248"/>
      <c r="CC339" s="248"/>
      <c r="CD339" s="248"/>
      <c r="CE339" s="248"/>
      <c r="CF339" s="248"/>
      <c r="CG339" s="248"/>
      <c r="CH339" s="248"/>
      <c r="CI339" s="248"/>
      <c r="CJ339" s="248"/>
      <c r="CK339" s="248"/>
      <c r="CL339" s="248"/>
      <c r="CM339" s="248"/>
      <c r="CN339" s="248"/>
      <c r="CO339" s="248"/>
      <c r="CP339" s="248"/>
      <c r="CQ339" s="248"/>
      <c r="CR339" s="248"/>
      <c r="CS339" s="248"/>
      <c r="CT339" s="248"/>
      <c r="CU339" s="248"/>
      <c r="CV339" s="248"/>
      <c r="CW339" s="248"/>
      <c r="CX339" s="248"/>
      <c r="CY339" s="248"/>
      <c r="CZ339" s="248"/>
      <c r="DA339" s="248"/>
      <c r="DB339" s="248"/>
      <c r="DC339" s="248"/>
      <c r="DD339" s="248"/>
      <c r="DE339" s="248"/>
      <c r="DF339" s="248"/>
      <c r="DG339" s="248"/>
      <c r="DH339" s="248"/>
      <c r="DI339" s="248"/>
      <c r="DJ339" s="248"/>
      <c r="DK339" s="248"/>
      <c r="DL339" s="248"/>
      <c r="DM339" s="248"/>
    </row>
    <row r="340" spans="1:117" x14ac:dyDescent="0.2">
      <c r="A340" s="290"/>
      <c r="B340" s="291"/>
      <c r="C340" s="290"/>
      <c r="D340" s="290"/>
      <c r="E340" s="290"/>
      <c r="F340" s="290"/>
      <c r="G340" s="292"/>
      <c r="H340" s="292"/>
      <c r="I340" s="292"/>
      <c r="AP340" s="248"/>
      <c r="AQ340" s="248"/>
      <c r="AR340" s="248"/>
      <c r="AS340" s="248"/>
      <c r="AT340" s="248"/>
      <c r="AU340" s="248"/>
      <c r="AV340" s="248"/>
      <c r="AW340" s="248"/>
      <c r="AX340" s="248"/>
      <c r="AY340" s="248"/>
      <c r="AZ340" s="248"/>
      <c r="BA340" s="248"/>
      <c r="BB340" s="248"/>
      <c r="BC340" s="248"/>
      <c r="BD340" s="248"/>
      <c r="BE340" s="248"/>
      <c r="BF340" s="248"/>
      <c r="BG340" s="248"/>
      <c r="BH340" s="248"/>
      <c r="BI340" s="248"/>
      <c r="BJ340" s="248"/>
      <c r="BK340" s="248"/>
      <c r="BL340" s="248"/>
      <c r="BM340" s="248"/>
      <c r="BN340" s="248"/>
      <c r="BO340" s="248"/>
      <c r="BP340" s="248"/>
      <c r="BQ340" s="248"/>
      <c r="BR340" s="248"/>
      <c r="BS340" s="248"/>
      <c r="BT340" s="248"/>
      <c r="BU340" s="248"/>
      <c r="BV340" s="248"/>
      <c r="BW340" s="248"/>
      <c r="BX340" s="248"/>
      <c r="BY340" s="248"/>
      <c r="BZ340" s="248"/>
      <c r="CA340" s="248"/>
      <c r="CB340" s="248"/>
      <c r="CC340" s="248"/>
      <c r="CD340" s="248"/>
      <c r="CE340" s="248"/>
      <c r="CF340" s="248"/>
      <c r="CG340" s="248"/>
      <c r="CH340" s="248"/>
      <c r="CI340" s="248"/>
      <c r="CJ340" s="248"/>
      <c r="CK340" s="248"/>
      <c r="CL340" s="248"/>
      <c r="CM340" s="248"/>
      <c r="CN340" s="248"/>
      <c r="CO340" s="248"/>
      <c r="CP340" s="248"/>
      <c r="CQ340" s="248"/>
      <c r="CR340" s="248"/>
      <c r="CS340" s="248"/>
      <c r="CT340" s="248"/>
      <c r="CU340" s="248"/>
      <c r="CV340" s="248"/>
      <c r="CW340" s="248"/>
      <c r="CX340" s="248"/>
      <c r="CY340" s="248"/>
      <c r="CZ340" s="248"/>
      <c r="DA340" s="248"/>
      <c r="DB340" s="248"/>
      <c r="DC340" s="248"/>
      <c r="DD340" s="248"/>
      <c r="DE340" s="248"/>
      <c r="DF340" s="248"/>
      <c r="DG340" s="248"/>
      <c r="DH340" s="248"/>
      <c r="DI340" s="248"/>
      <c r="DJ340" s="248"/>
      <c r="DK340" s="248"/>
      <c r="DL340" s="248"/>
      <c r="DM340" s="248"/>
    </row>
    <row r="341" spans="1:117" x14ac:dyDescent="0.2">
      <c r="A341" s="290"/>
      <c r="B341" s="291"/>
      <c r="C341" s="290"/>
      <c r="D341" s="290"/>
      <c r="E341" s="290"/>
      <c r="F341" s="290"/>
      <c r="G341" s="292"/>
      <c r="H341" s="292"/>
      <c r="I341" s="292"/>
      <c r="AP341" s="248"/>
      <c r="AQ341" s="248"/>
      <c r="AR341" s="248"/>
      <c r="AS341" s="248"/>
      <c r="AT341" s="248"/>
      <c r="AU341" s="248"/>
      <c r="AV341" s="248"/>
      <c r="AW341" s="248"/>
      <c r="AX341" s="248"/>
      <c r="AY341" s="248"/>
      <c r="AZ341" s="248"/>
      <c r="BA341" s="248"/>
      <c r="BB341" s="248"/>
      <c r="BC341" s="248"/>
      <c r="BD341" s="248"/>
      <c r="BE341" s="248"/>
      <c r="BF341" s="248"/>
      <c r="BG341" s="248"/>
      <c r="BH341" s="248"/>
      <c r="BI341" s="248"/>
      <c r="BJ341" s="248"/>
      <c r="BK341" s="248"/>
      <c r="BL341" s="248"/>
      <c r="BM341" s="248"/>
      <c r="BN341" s="248"/>
      <c r="BO341" s="248"/>
      <c r="BP341" s="248"/>
      <c r="BQ341" s="248"/>
      <c r="BR341" s="248"/>
      <c r="BS341" s="248"/>
      <c r="BT341" s="248"/>
      <c r="BU341" s="248"/>
      <c r="BV341" s="248"/>
      <c r="BW341" s="248"/>
      <c r="BX341" s="248"/>
      <c r="BY341" s="248"/>
      <c r="BZ341" s="248"/>
      <c r="CA341" s="248"/>
      <c r="CB341" s="248"/>
      <c r="CC341" s="248"/>
      <c r="CD341" s="248"/>
      <c r="CE341" s="248"/>
      <c r="CF341" s="248"/>
      <c r="CG341" s="248"/>
      <c r="CH341" s="248"/>
      <c r="CI341" s="248"/>
      <c r="CJ341" s="248"/>
      <c r="CK341" s="248"/>
      <c r="CL341" s="248"/>
      <c r="CM341" s="248"/>
      <c r="CN341" s="248"/>
      <c r="CO341" s="248"/>
      <c r="CP341" s="248"/>
      <c r="CQ341" s="248"/>
      <c r="CR341" s="248"/>
      <c r="CS341" s="248"/>
      <c r="CT341" s="248"/>
      <c r="CU341" s="248"/>
      <c r="CV341" s="248"/>
      <c r="CW341" s="248"/>
      <c r="CX341" s="248"/>
      <c r="CY341" s="248"/>
      <c r="CZ341" s="248"/>
      <c r="DA341" s="248"/>
      <c r="DB341" s="248"/>
      <c r="DC341" s="248"/>
      <c r="DD341" s="248"/>
      <c r="DE341" s="248"/>
      <c r="DF341" s="248"/>
      <c r="DG341" s="248"/>
      <c r="DH341" s="248"/>
      <c r="DI341" s="248"/>
      <c r="DJ341" s="248"/>
      <c r="DK341" s="248"/>
      <c r="DL341" s="248"/>
      <c r="DM341" s="248"/>
    </row>
    <row r="342" spans="1:117" x14ac:dyDescent="0.2">
      <c r="A342" s="290"/>
      <c r="B342" s="291"/>
      <c r="C342" s="290"/>
      <c r="D342" s="290"/>
      <c r="E342" s="290"/>
      <c r="F342" s="290"/>
      <c r="G342" s="292"/>
      <c r="H342" s="292"/>
      <c r="I342" s="292"/>
      <c r="AP342" s="248"/>
      <c r="AQ342" s="248"/>
      <c r="AR342" s="248"/>
      <c r="AS342" s="248"/>
      <c r="AT342" s="248"/>
      <c r="AU342" s="248"/>
      <c r="AV342" s="248"/>
      <c r="AW342" s="248"/>
      <c r="AX342" s="248"/>
      <c r="AY342" s="248"/>
      <c r="AZ342" s="248"/>
      <c r="BA342" s="248"/>
      <c r="BB342" s="248"/>
      <c r="BC342" s="248"/>
      <c r="BD342" s="248"/>
      <c r="BE342" s="248"/>
      <c r="BF342" s="248"/>
      <c r="BG342" s="248"/>
      <c r="BH342" s="248"/>
      <c r="BI342" s="248"/>
      <c r="BJ342" s="248"/>
      <c r="BK342" s="248"/>
      <c r="BL342" s="248"/>
      <c r="BM342" s="248"/>
      <c r="BN342" s="248"/>
      <c r="BO342" s="248"/>
      <c r="BP342" s="248"/>
      <c r="BQ342" s="248"/>
      <c r="BR342" s="248"/>
      <c r="BS342" s="248"/>
      <c r="BT342" s="248"/>
      <c r="BU342" s="248"/>
      <c r="BV342" s="248"/>
      <c r="BW342" s="248"/>
      <c r="BX342" s="248"/>
      <c r="BY342" s="248"/>
      <c r="BZ342" s="248"/>
      <c r="CA342" s="248"/>
      <c r="CB342" s="248"/>
      <c r="CC342" s="248"/>
      <c r="CD342" s="248"/>
      <c r="CE342" s="248"/>
      <c r="CF342" s="248"/>
      <c r="CG342" s="248"/>
      <c r="CH342" s="248"/>
      <c r="CI342" s="248"/>
      <c r="CJ342" s="248"/>
      <c r="CK342" s="248"/>
      <c r="CL342" s="248"/>
      <c r="CM342" s="248"/>
      <c r="CN342" s="248"/>
      <c r="CO342" s="248"/>
      <c r="CP342" s="248"/>
      <c r="CQ342" s="248"/>
      <c r="CR342" s="248"/>
      <c r="CS342" s="248"/>
      <c r="CT342" s="248"/>
      <c r="CU342" s="248"/>
      <c r="CV342" s="248"/>
      <c r="CW342" s="248"/>
      <c r="CX342" s="248"/>
      <c r="CY342" s="248"/>
      <c r="CZ342" s="248"/>
      <c r="DA342" s="248"/>
      <c r="DB342" s="248"/>
      <c r="DC342" s="248"/>
      <c r="DD342" s="248"/>
      <c r="DE342" s="248"/>
      <c r="DF342" s="248"/>
      <c r="DG342" s="248"/>
      <c r="DH342" s="248"/>
      <c r="DI342" s="248"/>
      <c r="DJ342" s="248"/>
      <c r="DK342" s="248"/>
      <c r="DL342" s="248"/>
      <c r="DM342" s="248"/>
    </row>
    <row r="343" spans="1:117" x14ac:dyDescent="0.2">
      <c r="A343" s="290"/>
      <c r="B343" s="291"/>
      <c r="C343" s="290"/>
      <c r="D343" s="290"/>
      <c r="E343" s="290"/>
      <c r="F343" s="290"/>
      <c r="G343" s="292"/>
      <c r="H343" s="292"/>
      <c r="I343" s="292"/>
      <c r="AP343" s="248"/>
      <c r="AQ343" s="248"/>
      <c r="AR343" s="248"/>
      <c r="AS343" s="248"/>
      <c r="AT343" s="248"/>
      <c r="AU343" s="248"/>
      <c r="AV343" s="248"/>
      <c r="AW343" s="248"/>
      <c r="AX343" s="248"/>
      <c r="AY343" s="248"/>
      <c r="AZ343" s="248"/>
      <c r="BA343" s="248"/>
      <c r="BB343" s="248"/>
      <c r="BC343" s="248"/>
      <c r="BD343" s="248"/>
      <c r="BE343" s="248"/>
      <c r="BF343" s="248"/>
      <c r="BG343" s="248"/>
      <c r="BH343" s="248"/>
      <c r="BI343" s="248"/>
      <c r="BJ343" s="248"/>
      <c r="BK343" s="248"/>
      <c r="BL343" s="248"/>
      <c r="BM343" s="248"/>
      <c r="BN343" s="248"/>
      <c r="BO343" s="248"/>
      <c r="BP343" s="248"/>
      <c r="BQ343" s="248"/>
      <c r="BR343" s="248"/>
      <c r="BS343" s="248"/>
      <c r="BT343" s="248"/>
      <c r="BU343" s="248"/>
      <c r="BV343" s="248"/>
      <c r="BW343" s="248"/>
      <c r="BX343" s="248"/>
      <c r="BY343" s="248"/>
      <c r="BZ343" s="248"/>
      <c r="CA343" s="248"/>
      <c r="CB343" s="248"/>
      <c r="CC343" s="248"/>
      <c r="CD343" s="248"/>
      <c r="CE343" s="248"/>
      <c r="CF343" s="248"/>
      <c r="CG343" s="248"/>
      <c r="CH343" s="248"/>
      <c r="CI343" s="248"/>
      <c r="CJ343" s="248"/>
      <c r="CK343" s="248"/>
      <c r="CL343" s="248"/>
      <c r="CM343" s="248"/>
      <c r="CN343" s="248"/>
      <c r="CO343" s="248"/>
      <c r="CP343" s="248"/>
      <c r="CQ343" s="248"/>
      <c r="CR343" s="248"/>
      <c r="CS343" s="248"/>
      <c r="CT343" s="248"/>
      <c r="CU343" s="248"/>
      <c r="CV343" s="248"/>
      <c r="CW343" s="248"/>
      <c r="CX343" s="248"/>
      <c r="CY343" s="248"/>
      <c r="CZ343" s="248"/>
      <c r="DA343" s="248"/>
      <c r="DB343" s="248"/>
      <c r="DC343" s="248"/>
      <c r="DD343" s="248"/>
      <c r="DE343" s="248"/>
      <c r="DF343" s="248"/>
      <c r="DG343" s="248"/>
      <c r="DH343" s="248"/>
      <c r="DI343" s="248"/>
      <c r="DJ343" s="248"/>
      <c r="DK343" s="248"/>
      <c r="DL343" s="248"/>
      <c r="DM343" s="248"/>
    </row>
    <row r="344" spans="1:117" x14ac:dyDescent="0.2">
      <c r="A344" s="290"/>
      <c r="B344" s="291"/>
      <c r="C344" s="290"/>
      <c r="D344" s="290"/>
      <c r="E344" s="290"/>
      <c r="F344" s="290"/>
      <c r="G344" s="292"/>
      <c r="H344" s="292"/>
      <c r="I344" s="292"/>
      <c r="AP344" s="248"/>
      <c r="AQ344" s="248"/>
      <c r="AR344" s="248"/>
      <c r="AS344" s="248"/>
      <c r="AT344" s="248"/>
      <c r="AU344" s="248"/>
      <c r="AV344" s="248"/>
      <c r="AW344" s="248"/>
      <c r="AX344" s="248"/>
      <c r="AY344" s="248"/>
      <c r="AZ344" s="248"/>
      <c r="BA344" s="248"/>
      <c r="BB344" s="248"/>
      <c r="BC344" s="248"/>
      <c r="BD344" s="248"/>
      <c r="BE344" s="248"/>
      <c r="BF344" s="248"/>
      <c r="BG344" s="248"/>
      <c r="BH344" s="248"/>
      <c r="BI344" s="248"/>
      <c r="BJ344" s="248"/>
      <c r="BK344" s="248"/>
      <c r="BL344" s="248"/>
      <c r="BM344" s="248"/>
      <c r="BN344" s="248"/>
      <c r="BO344" s="248"/>
      <c r="BP344" s="248"/>
      <c r="BQ344" s="248"/>
      <c r="BR344" s="248"/>
      <c r="BS344" s="248"/>
      <c r="BT344" s="248"/>
      <c r="BU344" s="248"/>
      <c r="BV344" s="248"/>
      <c r="BW344" s="248"/>
      <c r="BX344" s="248"/>
      <c r="BY344" s="248"/>
      <c r="BZ344" s="248"/>
      <c r="CA344" s="248"/>
      <c r="CB344" s="248"/>
      <c r="CC344" s="248"/>
      <c r="CD344" s="248"/>
      <c r="CE344" s="248"/>
      <c r="CF344" s="248"/>
      <c r="CG344" s="248"/>
      <c r="CH344" s="248"/>
      <c r="CI344" s="248"/>
      <c r="CJ344" s="248"/>
      <c r="CK344" s="248"/>
      <c r="CL344" s="248"/>
      <c r="CM344" s="248"/>
      <c r="CN344" s="248"/>
      <c r="CO344" s="248"/>
      <c r="CP344" s="248"/>
      <c r="CQ344" s="248"/>
      <c r="CR344" s="248"/>
      <c r="CS344" s="248"/>
      <c r="CT344" s="248"/>
      <c r="CU344" s="248"/>
      <c r="CV344" s="248"/>
      <c r="CW344" s="248"/>
      <c r="CX344" s="248"/>
      <c r="CY344" s="248"/>
      <c r="CZ344" s="248"/>
      <c r="DA344" s="248"/>
      <c r="DB344" s="248"/>
      <c r="DC344" s="248"/>
      <c r="DD344" s="248"/>
      <c r="DE344" s="248"/>
      <c r="DF344" s="248"/>
      <c r="DG344" s="248"/>
      <c r="DH344" s="248"/>
      <c r="DI344" s="248"/>
      <c r="DJ344" s="248"/>
      <c r="DK344" s="248"/>
      <c r="DL344" s="248"/>
      <c r="DM344" s="248"/>
    </row>
    <row r="345" spans="1:117" x14ac:dyDescent="0.2">
      <c r="A345" s="290"/>
      <c r="B345" s="291"/>
      <c r="C345" s="290"/>
      <c r="D345" s="290"/>
      <c r="E345" s="290"/>
      <c r="F345" s="290"/>
      <c r="G345" s="292"/>
      <c r="H345" s="292"/>
      <c r="I345" s="292"/>
      <c r="AP345" s="248"/>
      <c r="AQ345" s="248"/>
      <c r="AR345" s="248"/>
      <c r="AS345" s="248"/>
      <c r="AT345" s="248"/>
      <c r="AU345" s="248"/>
      <c r="AV345" s="248"/>
      <c r="AW345" s="248"/>
      <c r="AX345" s="248"/>
      <c r="AY345" s="248"/>
      <c r="AZ345" s="248"/>
      <c r="BA345" s="248"/>
      <c r="BB345" s="248"/>
      <c r="BC345" s="248"/>
      <c r="BD345" s="248"/>
      <c r="BE345" s="248"/>
      <c r="BF345" s="248"/>
      <c r="BG345" s="248"/>
      <c r="BH345" s="248"/>
      <c r="BI345" s="248"/>
      <c r="BJ345" s="248"/>
      <c r="BK345" s="248"/>
      <c r="BL345" s="248"/>
      <c r="BM345" s="248"/>
      <c r="BN345" s="248"/>
      <c r="BO345" s="248"/>
      <c r="BP345" s="248"/>
      <c r="BQ345" s="248"/>
      <c r="BR345" s="248"/>
      <c r="BS345" s="248"/>
      <c r="BT345" s="248"/>
      <c r="BU345" s="248"/>
      <c r="BV345" s="248"/>
      <c r="BW345" s="248"/>
      <c r="BX345" s="248"/>
      <c r="BY345" s="248"/>
      <c r="BZ345" s="248"/>
      <c r="CA345" s="248"/>
      <c r="CB345" s="248"/>
      <c r="CC345" s="248"/>
      <c r="CD345" s="248"/>
      <c r="CE345" s="248"/>
      <c r="CF345" s="248"/>
      <c r="CG345" s="248"/>
      <c r="CH345" s="248"/>
      <c r="CI345" s="248"/>
      <c r="CJ345" s="248"/>
      <c r="CK345" s="248"/>
      <c r="CL345" s="248"/>
      <c r="CM345" s="248"/>
      <c r="CN345" s="248"/>
      <c r="CO345" s="248"/>
      <c r="CP345" s="248"/>
      <c r="CQ345" s="248"/>
      <c r="CR345" s="248"/>
      <c r="CS345" s="248"/>
      <c r="CT345" s="248"/>
      <c r="CU345" s="248"/>
      <c r="CV345" s="248"/>
      <c r="CW345" s="248"/>
      <c r="CX345" s="248"/>
      <c r="CY345" s="248"/>
      <c r="CZ345" s="248"/>
      <c r="DA345" s="248"/>
      <c r="DB345" s="248"/>
      <c r="DC345" s="248"/>
      <c r="DD345" s="248"/>
      <c r="DE345" s="248"/>
      <c r="DF345" s="248"/>
      <c r="DG345" s="248"/>
      <c r="DH345" s="248"/>
      <c r="DI345" s="248"/>
      <c r="DJ345" s="248"/>
      <c r="DK345" s="248"/>
      <c r="DL345" s="248"/>
      <c r="DM345" s="248"/>
    </row>
    <row r="346" spans="1:117" x14ac:dyDescent="0.2">
      <c r="A346" s="290"/>
      <c r="B346" s="291"/>
      <c r="C346" s="290"/>
      <c r="D346" s="290"/>
      <c r="E346" s="290"/>
      <c r="F346" s="290"/>
      <c r="G346" s="292"/>
      <c r="H346" s="292"/>
      <c r="I346" s="292"/>
      <c r="AP346" s="248"/>
      <c r="AQ346" s="248"/>
      <c r="AR346" s="248"/>
      <c r="AS346" s="248"/>
      <c r="AT346" s="248"/>
      <c r="AU346" s="248"/>
      <c r="AV346" s="248"/>
      <c r="AW346" s="248"/>
      <c r="AX346" s="248"/>
      <c r="AY346" s="248"/>
      <c r="AZ346" s="248"/>
      <c r="BA346" s="248"/>
      <c r="BB346" s="248"/>
      <c r="BC346" s="248"/>
      <c r="BD346" s="248"/>
      <c r="BE346" s="248"/>
      <c r="BF346" s="248"/>
      <c r="BG346" s="248"/>
      <c r="BH346" s="248"/>
      <c r="BI346" s="248"/>
      <c r="BJ346" s="248"/>
      <c r="BK346" s="248"/>
      <c r="BL346" s="248"/>
      <c r="BM346" s="248"/>
      <c r="BN346" s="248"/>
      <c r="BO346" s="248"/>
      <c r="BP346" s="248"/>
      <c r="BQ346" s="248"/>
      <c r="BR346" s="248"/>
      <c r="BS346" s="248"/>
      <c r="BT346" s="248"/>
      <c r="BU346" s="248"/>
      <c r="BV346" s="248"/>
      <c r="BW346" s="248"/>
      <c r="BX346" s="248"/>
      <c r="BY346" s="248"/>
      <c r="BZ346" s="248"/>
      <c r="CA346" s="248"/>
      <c r="CB346" s="248"/>
      <c r="CC346" s="248"/>
      <c r="CD346" s="248"/>
      <c r="CE346" s="248"/>
      <c r="CF346" s="248"/>
      <c r="CG346" s="248"/>
      <c r="CH346" s="248"/>
      <c r="CI346" s="248"/>
      <c r="CJ346" s="248"/>
      <c r="CK346" s="248"/>
      <c r="CL346" s="248"/>
      <c r="CM346" s="248"/>
      <c r="CN346" s="248"/>
      <c r="CO346" s="248"/>
      <c r="CP346" s="248"/>
      <c r="CQ346" s="248"/>
      <c r="CR346" s="248"/>
      <c r="CS346" s="248"/>
      <c r="CT346" s="248"/>
      <c r="CU346" s="248"/>
      <c r="CV346" s="248"/>
      <c r="CW346" s="248"/>
      <c r="CX346" s="248"/>
      <c r="CY346" s="248"/>
      <c r="CZ346" s="248"/>
      <c r="DA346" s="248"/>
      <c r="DB346" s="248"/>
      <c r="DC346" s="248"/>
      <c r="DD346" s="248"/>
      <c r="DE346" s="248"/>
      <c r="DF346" s="248"/>
      <c r="DG346" s="248"/>
      <c r="DH346" s="248"/>
      <c r="DI346" s="248"/>
      <c r="DJ346" s="248"/>
      <c r="DK346" s="248"/>
      <c r="DL346" s="248"/>
      <c r="DM346" s="248"/>
    </row>
    <row r="347" spans="1:117" x14ac:dyDescent="0.2">
      <c r="A347" s="290"/>
      <c r="B347" s="291"/>
      <c r="C347" s="290"/>
      <c r="D347" s="290"/>
      <c r="E347" s="290"/>
      <c r="F347" s="290"/>
      <c r="G347" s="292"/>
      <c r="H347" s="292"/>
      <c r="I347" s="292"/>
      <c r="AP347" s="248"/>
      <c r="AQ347" s="248"/>
      <c r="AR347" s="248"/>
      <c r="AS347" s="248"/>
      <c r="AT347" s="248"/>
      <c r="AU347" s="248"/>
      <c r="AV347" s="248"/>
      <c r="AW347" s="248"/>
      <c r="AX347" s="248"/>
      <c r="AY347" s="248"/>
      <c r="AZ347" s="248"/>
      <c r="BA347" s="248"/>
      <c r="BB347" s="248"/>
      <c r="BC347" s="248"/>
      <c r="BD347" s="248"/>
      <c r="BE347" s="248"/>
      <c r="BF347" s="248"/>
      <c r="BG347" s="248"/>
      <c r="BH347" s="248"/>
      <c r="BI347" s="248"/>
      <c r="BJ347" s="248"/>
      <c r="BK347" s="248"/>
      <c r="BL347" s="248"/>
      <c r="BM347" s="248"/>
      <c r="BN347" s="248"/>
      <c r="BO347" s="248"/>
      <c r="BP347" s="248"/>
      <c r="BQ347" s="248"/>
      <c r="BR347" s="248"/>
      <c r="BS347" s="248"/>
      <c r="BT347" s="248"/>
      <c r="BU347" s="248"/>
      <c r="BV347" s="248"/>
      <c r="BW347" s="248"/>
      <c r="BX347" s="248"/>
      <c r="BY347" s="248"/>
      <c r="BZ347" s="248"/>
      <c r="CA347" s="248"/>
      <c r="CB347" s="248"/>
      <c r="CC347" s="248"/>
      <c r="CD347" s="248"/>
      <c r="CE347" s="248"/>
      <c r="CF347" s="248"/>
      <c r="CG347" s="248"/>
      <c r="CH347" s="248"/>
      <c r="CI347" s="248"/>
      <c r="CJ347" s="248"/>
      <c r="CK347" s="248"/>
      <c r="CL347" s="248"/>
      <c r="CM347" s="248"/>
      <c r="CN347" s="248"/>
      <c r="CO347" s="248"/>
      <c r="CP347" s="248"/>
      <c r="CQ347" s="248"/>
      <c r="CR347" s="248"/>
      <c r="CS347" s="248"/>
      <c r="CT347" s="248"/>
      <c r="CU347" s="248"/>
      <c r="CV347" s="248"/>
      <c r="CW347" s="248"/>
      <c r="CX347" s="248"/>
      <c r="CY347" s="248"/>
      <c r="CZ347" s="248"/>
      <c r="DA347" s="248"/>
      <c r="DB347" s="248"/>
      <c r="DC347" s="248"/>
      <c r="DD347" s="248"/>
      <c r="DE347" s="248"/>
      <c r="DF347" s="248"/>
      <c r="DG347" s="248"/>
      <c r="DH347" s="248"/>
      <c r="DI347" s="248"/>
      <c r="DJ347" s="248"/>
      <c r="DK347" s="248"/>
      <c r="DL347" s="248"/>
      <c r="DM347" s="248"/>
    </row>
    <row r="348" spans="1:117" x14ac:dyDescent="0.2">
      <c r="A348" s="290"/>
      <c r="B348" s="291"/>
      <c r="C348" s="290"/>
      <c r="D348" s="290"/>
      <c r="E348" s="290"/>
      <c r="F348" s="290"/>
      <c r="G348" s="292"/>
      <c r="H348" s="292"/>
      <c r="I348" s="292"/>
      <c r="AP348" s="248"/>
      <c r="AQ348" s="248"/>
      <c r="AR348" s="248"/>
      <c r="AS348" s="248"/>
      <c r="AT348" s="248"/>
      <c r="AU348" s="248"/>
      <c r="AV348" s="248"/>
      <c r="AW348" s="248"/>
      <c r="AX348" s="248"/>
      <c r="AY348" s="248"/>
      <c r="AZ348" s="248"/>
      <c r="BA348" s="248"/>
      <c r="BB348" s="248"/>
      <c r="BC348" s="248"/>
      <c r="BD348" s="248"/>
      <c r="BE348" s="248"/>
      <c r="BF348" s="248"/>
      <c r="BG348" s="248"/>
      <c r="BH348" s="248"/>
      <c r="BI348" s="248"/>
      <c r="BJ348" s="248"/>
      <c r="BK348" s="248"/>
      <c r="BL348" s="248"/>
      <c r="BM348" s="248"/>
      <c r="BN348" s="248"/>
      <c r="BO348" s="248"/>
      <c r="BP348" s="248"/>
      <c r="BQ348" s="248"/>
      <c r="BR348" s="248"/>
      <c r="BS348" s="248"/>
      <c r="BT348" s="248"/>
      <c r="BU348" s="248"/>
      <c r="BV348" s="248"/>
      <c r="BW348" s="248"/>
      <c r="BX348" s="248"/>
      <c r="BY348" s="248"/>
      <c r="BZ348" s="248"/>
      <c r="CA348" s="248"/>
      <c r="CB348" s="248"/>
      <c r="CC348" s="248"/>
      <c r="CD348" s="248"/>
      <c r="CE348" s="248"/>
      <c r="CF348" s="248"/>
      <c r="CG348" s="248"/>
      <c r="CH348" s="248"/>
      <c r="CI348" s="248"/>
      <c r="CJ348" s="248"/>
      <c r="CK348" s="248"/>
      <c r="CL348" s="248"/>
      <c r="CM348" s="248"/>
      <c r="CN348" s="248"/>
      <c r="CO348" s="248"/>
      <c r="CP348" s="248"/>
      <c r="CQ348" s="248"/>
      <c r="CR348" s="248"/>
      <c r="CS348" s="248"/>
      <c r="CT348" s="248"/>
      <c r="CU348" s="248"/>
      <c r="CV348" s="248"/>
      <c r="CW348" s="248"/>
      <c r="CX348" s="248"/>
      <c r="CY348" s="248"/>
      <c r="CZ348" s="248"/>
      <c r="DA348" s="248"/>
      <c r="DB348" s="248"/>
      <c r="DC348" s="248"/>
      <c r="DD348" s="248"/>
      <c r="DE348" s="248"/>
      <c r="DF348" s="248"/>
      <c r="DG348" s="248"/>
      <c r="DH348" s="248"/>
      <c r="DI348" s="248"/>
      <c r="DJ348" s="248"/>
      <c r="DK348" s="248"/>
      <c r="DL348" s="248"/>
      <c r="DM348" s="248"/>
    </row>
    <row r="349" spans="1:117" x14ac:dyDescent="0.2">
      <c r="A349" s="290"/>
      <c r="B349" s="291"/>
      <c r="C349" s="290"/>
      <c r="D349" s="290"/>
      <c r="E349" s="290"/>
      <c r="F349" s="290"/>
      <c r="G349" s="292"/>
      <c r="H349" s="292"/>
      <c r="I349" s="292"/>
      <c r="AP349" s="248"/>
      <c r="AQ349" s="248"/>
      <c r="AR349" s="248"/>
      <c r="AS349" s="248"/>
      <c r="AT349" s="248"/>
      <c r="AU349" s="248"/>
      <c r="AV349" s="248"/>
      <c r="AW349" s="248"/>
      <c r="AX349" s="248"/>
      <c r="AY349" s="248"/>
      <c r="AZ349" s="248"/>
      <c r="BA349" s="248"/>
      <c r="BB349" s="248"/>
      <c r="BC349" s="248"/>
      <c r="BD349" s="248"/>
      <c r="BE349" s="248"/>
      <c r="BF349" s="248"/>
      <c r="BG349" s="248"/>
      <c r="BH349" s="248"/>
      <c r="BI349" s="248"/>
      <c r="BJ349" s="248"/>
      <c r="BK349" s="248"/>
      <c r="BL349" s="248"/>
      <c r="BM349" s="248"/>
      <c r="BN349" s="248"/>
      <c r="BO349" s="248"/>
      <c r="BP349" s="248"/>
      <c r="BQ349" s="248"/>
      <c r="BR349" s="248"/>
      <c r="BS349" s="248"/>
      <c r="BT349" s="248"/>
      <c r="BU349" s="248"/>
      <c r="BV349" s="248"/>
      <c r="BW349" s="248"/>
      <c r="BX349" s="248"/>
      <c r="BY349" s="248"/>
      <c r="BZ349" s="248"/>
      <c r="CA349" s="248"/>
      <c r="CB349" s="248"/>
      <c r="CC349" s="248"/>
      <c r="CD349" s="248"/>
      <c r="CE349" s="248"/>
      <c r="CF349" s="248"/>
      <c r="CG349" s="248"/>
      <c r="CH349" s="248"/>
      <c r="CI349" s="248"/>
      <c r="CJ349" s="248"/>
      <c r="CK349" s="248"/>
      <c r="CL349" s="248"/>
      <c r="CM349" s="248"/>
      <c r="CN349" s="248"/>
      <c r="CO349" s="248"/>
      <c r="CP349" s="248"/>
      <c r="CQ349" s="248"/>
      <c r="CR349" s="248"/>
      <c r="CS349" s="248"/>
      <c r="CT349" s="248"/>
      <c r="CU349" s="248"/>
      <c r="CV349" s="248"/>
      <c r="CW349" s="248"/>
      <c r="CX349" s="248"/>
      <c r="CY349" s="248"/>
      <c r="CZ349" s="248"/>
      <c r="DA349" s="248"/>
      <c r="DB349" s="248"/>
      <c r="DC349" s="248"/>
      <c r="DD349" s="248"/>
      <c r="DE349" s="248"/>
      <c r="DF349" s="248"/>
      <c r="DG349" s="248"/>
      <c r="DH349" s="248"/>
      <c r="DI349" s="248"/>
      <c r="DJ349" s="248"/>
      <c r="DK349" s="248"/>
      <c r="DL349" s="248"/>
      <c r="DM349" s="248"/>
    </row>
    <row r="350" spans="1:117" x14ac:dyDescent="0.2">
      <c r="A350" s="290"/>
      <c r="B350" s="291"/>
      <c r="C350" s="290"/>
      <c r="D350" s="290"/>
      <c r="E350" s="290"/>
      <c r="F350" s="290"/>
      <c r="G350" s="292"/>
      <c r="H350" s="292"/>
      <c r="I350" s="292"/>
      <c r="AP350" s="248"/>
      <c r="AQ350" s="248"/>
      <c r="AR350" s="248"/>
      <c r="AS350" s="248"/>
      <c r="AT350" s="248"/>
      <c r="AU350" s="248"/>
      <c r="AV350" s="248"/>
      <c r="AW350" s="248"/>
      <c r="AX350" s="248"/>
      <c r="AY350" s="248"/>
      <c r="AZ350" s="248"/>
      <c r="BA350" s="248"/>
      <c r="BB350" s="248"/>
      <c r="BC350" s="248"/>
      <c r="BD350" s="248"/>
      <c r="BE350" s="248"/>
      <c r="BF350" s="248"/>
      <c r="BG350" s="248"/>
      <c r="BH350" s="248"/>
      <c r="BI350" s="248"/>
      <c r="BJ350" s="248"/>
      <c r="BK350" s="248"/>
      <c r="BL350" s="248"/>
      <c r="BM350" s="248"/>
      <c r="BN350" s="248"/>
      <c r="BO350" s="248"/>
      <c r="BP350" s="248"/>
      <c r="BQ350" s="248"/>
      <c r="BR350" s="248"/>
      <c r="BS350" s="248"/>
      <c r="BT350" s="248"/>
      <c r="BU350" s="248"/>
      <c r="BV350" s="248"/>
      <c r="BW350" s="248"/>
      <c r="BX350" s="248"/>
      <c r="BY350" s="248"/>
      <c r="BZ350" s="248"/>
      <c r="CA350" s="248"/>
      <c r="CB350" s="248"/>
      <c r="CC350" s="248"/>
      <c r="CD350" s="248"/>
      <c r="CE350" s="248"/>
      <c r="CF350" s="248"/>
      <c r="CG350" s="248"/>
      <c r="CH350" s="248"/>
      <c r="CI350" s="248"/>
      <c r="CJ350" s="248"/>
      <c r="CK350" s="248"/>
      <c r="CL350" s="248"/>
      <c r="CM350" s="248"/>
      <c r="CN350" s="248"/>
      <c r="CO350" s="248"/>
      <c r="CP350" s="248"/>
      <c r="CQ350" s="248"/>
      <c r="CR350" s="248"/>
      <c r="CS350" s="248"/>
      <c r="CT350" s="248"/>
      <c r="CU350" s="248"/>
      <c r="CV350" s="248"/>
      <c r="CW350" s="248"/>
      <c r="CX350" s="248"/>
      <c r="CY350" s="248"/>
      <c r="CZ350" s="248"/>
      <c r="DA350" s="248"/>
      <c r="DB350" s="248"/>
      <c r="DC350" s="248"/>
      <c r="DD350" s="248"/>
      <c r="DE350" s="248"/>
      <c r="DF350" s="248"/>
      <c r="DG350" s="248"/>
      <c r="DH350" s="248"/>
      <c r="DI350" s="248"/>
      <c r="DJ350" s="248"/>
      <c r="DK350" s="248"/>
      <c r="DL350" s="248"/>
      <c r="DM350" s="248"/>
    </row>
    <row r="351" spans="1:117" x14ac:dyDescent="0.2">
      <c r="A351" s="290"/>
      <c r="B351" s="291"/>
      <c r="C351" s="290"/>
      <c r="D351" s="290"/>
      <c r="E351" s="290"/>
      <c r="F351" s="290"/>
      <c r="G351" s="292"/>
      <c r="H351" s="292"/>
      <c r="I351" s="292"/>
      <c r="AP351" s="248"/>
      <c r="AQ351" s="248"/>
      <c r="AR351" s="248"/>
      <c r="AS351" s="248"/>
      <c r="AT351" s="248"/>
      <c r="AU351" s="248"/>
      <c r="AV351" s="248"/>
      <c r="AW351" s="248"/>
      <c r="AX351" s="248"/>
      <c r="AY351" s="248"/>
      <c r="AZ351" s="248"/>
      <c r="BA351" s="248"/>
      <c r="BB351" s="248"/>
      <c r="BC351" s="248"/>
      <c r="BD351" s="248"/>
      <c r="BE351" s="248"/>
      <c r="BF351" s="248"/>
      <c r="BG351" s="248"/>
      <c r="BH351" s="248"/>
      <c r="BI351" s="248"/>
      <c r="BJ351" s="248"/>
      <c r="BK351" s="248"/>
      <c r="BL351" s="248"/>
      <c r="BM351" s="248"/>
      <c r="BN351" s="248"/>
      <c r="BO351" s="248"/>
      <c r="BP351" s="248"/>
      <c r="BQ351" s="248"/>
      <c r="BR351" s="248"/>
      <c r="BS351" s="248"/>
      <c r="BT351" s="248"/>
      <c r="BU351" s="248"/>
      <c r="BV351" s="248"/>
      <c r="BW351" s="248"/>
      <c r="BX351" s="248"/>
      <c r="BY351" s="248"/>
      <c r="BZ351" s="248"/>
      <c r="CA351" s="248"/>
      <c r="CB351" s="248"/>
      <c r="CC351" s="248"/>
      <c r="CD351" s="248"/>
      <c r="CE351" s="248"/>
      <c r="CF351" s="248"/>
      <c r="CG351" s="248"/>
      <c r="CH351" s="248"/>
      <c r="CI351" s="248"/>
      <c r="CJ351" s="248"/>
      <c r="CK351" s="248"/>
      <c r="CL351" s="248"/>
      <c r="CM351" s="248"/>
      <c r="CN351" s="248"/>
      <c r="CO351" s="248"/>
      <c r="CP351" s="248"/>
      <c r="CQ351" s="248"/>
      <c r="CR351" s="248"/>
      <c r="CS351" s="248"/>
      <c r="CT351" s="248"/>
      <c r="CU351" s="248"/>
      <c r="CV351" s="248"/>
      <c r="CW351" s="248"/>
      <c r="CX351" s="248"/>
      <c r="CY351" s="248"/>
      <c r="CZ351" s="248"/>
      <c r="DA351" s="248"/>
      <c r="DB351" s="248"/>
      <c r="DC351" s="248"/>
      <c r="DD351" s="248"/>
      <c r="DE351" s="248"/>
      <c r="DF351" s="248"/>
      <c r="DG351" s="248"/>
      <c r="DH351" s="248"/>
      <c r="DI351" s="248"/>
      <c r="DJ351" s="248"/>
      <c r="DK351" s="248"/>
      <c r="DL351" s="248"/>
      <c r="DM351" s="248"/>
    </row>
    <row r="352" spans="1:117" x14ac:dyDescent="0.2">
      <c r="A352" s="290"/>
      <c r="B352" s="291"/>
      <c r="C352" s="290"/>
      <c r="D352" s="290"/>
      <c r="E352" s="290"/>
      <c r="F352" s="290"/>
      <c r="G352" s="292"/>
      <c r="H352" s="292"/>
      <c r="I352" s="292"/>
      <c r="AP352" s="248"/>
      <c r="AQ352" s="248"/>
      <c r="AR352" s="248"/>
      <c r="AS352" s="248"/>
      <c r="AT352" s="248"/>
      <c r="AU352" s="248"/>
      <c r="AV352" s="248"/>
      <c r="AW352" s="248"/>
      <c r="AX352" s="248"/>
      <c r="AY352" s="248"/>
      <c r="AZ352" s="248"/>
      <c r="BA352" s="248"/>
      <c r="BB352" s="248"/>
      <c r="BC352" s="248"/>
      <c r="BD352" s="248"/>
      <c r="BE352" s="248"/>
      <c r="BF352" s="248"/>
      <c r="BG352" s="248"/>
      <c r="BH352" s="248"/>
      <c r="BI352" s="248"/>
      <c r="BJ352" s="248"/>
      <c r="BK352" s="248"/>
      <c r="BL352" s="248"/>
      <c r="BM352" s="248"/>
      <c r="BN352" s="248"/>
      <c r="BO352" s="248"/>
      <c r="BP352" s="248"/>
      <c r="BQ352" s="248"/>
      <c r="BR352" s="248"/>
      <c r="BS352" s="248"/>
      <c r="BT352" s="248"/>
      <c r="BU352" s="248"/>
      <c r="BV352" s="248"/>
      <c r="BW352" s="248"/>
      <c r="BX352" s="248"/>
      <c r="BY352" s="248"/>
      <c r="BZ352" s="248"/>
      <c r="CA352" s="248"/>
      <c r="CB352" s="248"/>
      <c r="CC352" s="248"/>
      <c r="CD352" s="248"/>
      <c r="CE352" s="248"/>
      <c r="CF352" s="248"/>
      <c r="CG352" s="248"/>
      <c r="CH352" s="248"/>
      <c r="CI352" s="248"/>
      <c r="CJ352" s="248"/>
      <c r="CK352" s="248"/>
      <c r="CL352" s="248"/>
      <c r="CM352" s="248"/>
      <c r="CN352" s="248"/>
      <c r="CO352" s="248"/>
      <c r="CP352" s="248"/>
      <c r="CQ352" s="248"/>
      <c r="CR352" s="248"/>
      <c r="CS352" s="248"/>
      <c r="CT352" s="248"/>
      <c r="CU352" s="248"/>
      <c r="CV352" s="248"/>
      <c r="CW352" s="248"/>
      <c r="CX352" s="248"/>
      <c r="CY352" s="248"/>
      <c r="CZ352" s="248"/>
      <c r="DA352" s="248"/>
      <c r="DB352" s="248"/>
      <c r="DC352" s="248"/>
      <c r="DD352" s="248"/>
      <c r="DE352" s="248"/>
      <c r="DF352" s="248"/>
      <c r="DG352" s="248"/>
      <c r="DH352" s="248"/>
      <c r="DI352" s="248"/>
      <c r="DJ352" s="248"/>
      <c r="DK352" s="248"/>
      <c r="DL352" s="248"/>
      <c r="DM352" s="248"/>
    </row>
    <row r="353" spans="1:117" x14ac:dyDescent="0.2">
      <c r="A353" s="290"/>
      <c r="B353" s="291"/>
      <c r="C353" s="290"/>
      <c r="D353" s="290"/>
      <c r="E353" s="290"/>
      <c r="F353" s="290"/>
      <c r="G353" s="292"/>
      <c r="H353" s="292"/>
      <c r="I353" s="292"/>
      <c r="AP353" s="248"/>
      <c r="AQ353" s="248"/>
      <c r="AR353" s="248"/>
      <c r="AS353" s="248"/>
      <c r="AT353" s="248"/>
      <c r="AU353" s="248"/>
      <c r="AV353" s="248"/>
      <c r="AW353" s="248"/>
      <c r="AX353" s="248"/>
      <c r="AY353" s="248"/>
      <c r="AZ353" s="248"/>
      <c r="BA353" s="248"/>
      <c r="BB353" s="248"/>
      <c r="BC353" s="248"/>
      <c r="BD353" s="248"/>
      <c r="BE353" s="248"/>
      <c r="BF353" s="248"/>
      <c r="BG353" s="248"/>
      <c r="BH353" s="248"/>
      <c r="BI353" s="248"/>
      <c r="BJ353" s="248"/>
      <c r="BK353" s="248"/>
      <c r="BL353" s="248"/>
      <c r="BM353" s="248"/>
      <c r="BN353" s="248"/>
      <c r="BO353" s="248"/>
      <c r="BP353" s="248"/>
      <c r="BQ353" s="248"/>
      <c r="BR353" s="248"/>
      <c r="BS353" s="248"/>
      <c r="BT353" s="248"/>
      <c r="BU353" s="248"/>
      <c r="BV353" s="248"/>
      <c r="BW353" s="248"/>
      <c r="BX353" s="248"/>
      <c r="BY353" s="248"/>
      <c r="BZ353" s="248"/>
      <c r="CA353" s="248"/>
      <c r="CB353" s="248"/>
      <c r="CC353" s="248"/>
      <c r="CD353" s="248"/>
      <c r="CE353" s="248"/>
      <c r="CF353" s="248"/>
      <c r="CG353" s="248"/>
      <c r="CH353" s="248"/>
      <c r="CI353" s="248"/>
      <c r="CJ353" s="248"/>
      <c r="CK353" s="248"/>
      <c r="CL353" s="248"/>
      <c r="CM353" s="248"/>
      <c r="CN353" s="248"/>
      <c r="CO353" s="248"/>
      <c r="CP353" s="248"/>
      <c r="CQ353" s="248"/>
      <c r="CR353" s="248"/>
      <c r="CS353" s="248"/>
      <c r="CT353" s="248"/>
      <c r="CU353" s="248"/>
      <c r="CV353" s="248"/>
      <c r="CW353" s="248"/>
      <c r="CX353" s="248"/>
      <c r="CY353" s="248"/>
      <c r="CZ353" s="248"/>
      <c r="DA353" s="248"/>
      <c r="DB353" s="248"/>
      <c r="DC353" s="248"/>
      <c r="DD353" s="248"/>
      <c r="DE353" s="248"/>
      <c r="DF353" s="248"/>
      <c r="DG353" s="248"/>
      <c r="DH353" s="248"/>
      <c r="DI353" s="248"/>
      <c r="DJ353" s="248"/>
      <c r="DK353" s="248"/>
      <c r="DL353" s="248"/>
      <c r="DM353" s="248"/>
    </row>
    <row r="354" spans="1:117" x14ac:dyDescent="0.2">
      <c r="A354" s="290"/>
      <c r="B354" s="291"/>
      <c r="C354" s="290"/>
      <c r="D354" s="290"/>
      <c r="E354" s="290"/>
      <c r="F354" s="290"/>
      <c r="G354" s="292"/>
      <c r="H354" s="292"/>
      <c r="I354" s="292"/>
      <c r="AP354" s="248"/>
      <c r="AQ354" s="248"/>
      <c r="AR354" s="248"/>
      <c r="AS354" s="248"/>
      <c r="AT354" s="248"/>
      <c r="AU354" s="248"/>
      <c r="AV354" s="248"/>
      <c r="AW354" s="248"/>
      <c r="AX354" s="248"/>
      <c r="AY354" s="248"/>
      <c r="AZ354" s="248"/>
      <c r="BA354" s="248"/>
      <c r="BB354" s="248"/>
      <c r="BC354" s="248"/>
      <c r="BD354" s="248"/>
      <c r="BE354" s="248"/>
      <c r="BF354" s="248"/>
      <c r="BG354" s="248"/>
      <c r="BH354" s="248"/>
      <c r="BI354" s="248"/>
      <c r="BJ354" s="248"/>
      <c r="BK354" s="248"/>
      <c r="BL354" s="248"/>
      <c r="BM354" s="248"/>
      <c r="BN354" s="248"/>
      <c r="BO354" s="248"/>
      <c r="BP354" s="248"/>
      <c r="BQ354" s="248"/>
      <c r="BR354" s="248"/>
      <c r="BS354" s="248"/>
      <c r="BT354" s="248"/>
      <c r="BU354" s="248"/>
      <c r="BV354" s="248"/>
      <c r="BW354" s="248"/>
      <c r="BX354" s="248"/>
      <c r="BY354" s="248"/>
      <c r="BZ354" s="248"/>
      <c r="CA354" s="248"/>
      <c r="CB354" s="248"/>
      <c r="CC354" s="248"/>
      <c r="CD354" s="248"/>
      <c r="CE354" s="248"/>
      <c r="CF354" s="248"/>
      <c r="CG354" s="248"/>
      <c r="CH354" s="248"/>
      <c r="CI354" s="248"/>
      <c r="CJ354" s="248"/>
      <c r="CK354" s="248"/>
      <c r="CL354" s="248"/>
      <c r="CM354" s="248"/>
      <c r="CN354" s="248"/>
      <c r="CO354" s="248"/>
      <c r="CP354" s="248"/>
      <c r="CQ354" s="248"/>
      <c r="CR354" s="248"/>
      <c r="CS354" s="248"/>
      <c r="CT354" s="248"/>
      <c r="CU354" s="248"/>
      <c r="CV354" s="248"/>
      <c r="CW354" s="248"/>
      <c r="CX354" s="248"/>
      <c r="CY354" s="248"/>
      <c r="CZ354" s="248"/>
      <c r="DA354" s="248"/>
      <c r="DB354" s="248"/>
      <c r="DC354" s="248"/>
      <c r="DD354" s="248"/>
      <c r="DE354" s="248"/>
      <c r="DF354" s="248"/>
      <c r="DG354" s="248"/>
      <c r="DH354" s="248"/>
      <c r="DI354" s="248"/>
      <c r="DJ354" s="248"/>
      <c r="DK354" s="248"/>
      <c r="DL354" s="248"/>
      <c r="DM354" s="248"/>
    </row>
    <row r="355" spans="1:117" x14ac:dyDescent="0.2">
      <c r="A355" s="290"/>
      <c r="B355" s="291"/>
      <c r="C355" s="290"/>
      <c r="D355" s="290"/>
      <c r="E355" s="290"/>
      <c r="F355" s="290"/>
      <c r="G355" s="292"/>
      <c r="H355" s="292"/>
      <c r="I355" s="292"/>
      <c r="AP355" s="248"/>
      <c r="AQ355" s="248"/>
      <c r="AR355" s="248"/>
      <c r="AS355" s="248"/>
      <c r="AT355" s="248"/>
      <c r="AU355" s="248"/>
      <c r="AV355" s="248"/>
      <c r="AW355" s="248"/>
      <c r="AX355" s="248"/>
      <c r="AY355" s="248"/>
      <c r="AZ355" s="248"/>
      <c r="BA355" s="248"/>
      <c r="BB355" s="248"/>
      <c r="BC355" s="248"/>
      <c r="BD355" s="248"/>
      <c r="BE355" s="248"/>
      <c r="BF355" s="248"/>
      <c r="BG355" s="248"/>
      <c r="BH355" s="248"/>
      <c r="BI355" s="248"/>
      <c r="BJ355" s="248"/>
      <c r="BK355" s="248"/>
      <c r="BL355" s="248"/>
      <c r="BM355" s="248"/>
      <c r="BN355" s="248"/>
      <c r="BO355" s="248"/>
      <c r="BP355" s="248"/>
      <c r="BQ355" s="248"/>
      <c r="BR355" s="248"/>
      <c r="BS355" s="248"/>
      <c r="BT355" s="248"/>
      <c r="BU355" s="248"/>
      <c r="BV355" s="248"/>
      <c r="BW355" s="248"/>
      <c r="BX355" s="248"/>
      <c r="BY355" s="248"/>
      <c r="BZ355" s="248"/>
      <c r="CA355" s="248"/>
      <c r="CB355" s="248"/>
      <c r="CC355" s="248"/>
      <c r="CD355" s="248"/>
      <c r="CE355" s="248"/>
      <c r="CF355" s="248"/>
      <c r="CG355" s="248"/>
      <c r="CH355" s="248"/>
      <c r="CI355" s="248"/>
      <c r="CJ355" s="248"/>
      <c r="CK355" s="248"/>
      <c r="CL355" s="248"/>
      <c r="CM355" s="248"/>
      <c r="CN355" s="248"/>
      <c r="CO355" s="248"/>
      <c r="CP355" s="248"/>
      <c r="CQ355" s="248"/>
      <c r="CR355" s="248"/>
      <c r="CS355" s="248"/>
      <c r="CT355" s="248"/>
      <c r="CU355" s="248"/>
      <c r="CV355" s="248"/>
      <c r="CW355" s="248"/>
      <c r="CX355" s="248"/>
      <c r="CY355" s="248"/>
      <c r="CZ355" s="248"/>
      <c r="DA355" s="248"/>
      <c r="DB355" s="248"/>
      <c r="DC355" s="248"/>
      <c r="DD355" s="248"/>
      <c r="DE355" s="248"/>
      <c r="DF355" s="248"/>
      <c r="DG355" s="248"/>
      <c r="DH355" s="248"/>
      <c r="DI355" s="248"/>
      <c r="DJ355" s="248"/>
      <c r="DK355" s="248"/>
      <c r="DL355" s="248"/>
      <c r="DM355" s="248"/>
    </row>
    <row r="356" spans="1:117" x14ac:dyDescent="0.2">
      <c r="A356" s="290"/>
      <c r="B356" s="291"/>
      <c r="C356" s="290"/>
      <c r="D356" s="290"/>
      <c r="E356" s="290"/>
      <c r="F356" s="290"/>
      <c r="G356" s="292"/>
      <c r="H356" s="292"/>
      <c r="I356" s="292"/>
      <c r="AP356" s="248"/>
      <c r="AQ356" s="248"/>
      <c r="AR356" s="248"/>
      <c r="AS356" s="248"/>
      <c r="AT356" s="248"/>
      <c r="AU356" s="248"/>
      <c r="AV356" s="248"/>
      <c r="AW356" s="248"/>
      <c r="AX356" s="248"/>
      <c r="AY356" s="248"/>
      <c r="AZ356" s="248"/>
      <c r="BA356" s="248"/>
      <c r="BB356" s="248"/>
      <c r="BC356" s="248"/>
      <c r="BD356" s="248"/>
      <c r="BE356" s="248"/>
      <c r="BF356" s="248"/>
      <c r="BG356" s="248"/>
      <c r="BH356" s="248"/>
      <c r="BI356" s="248"/>
      <c r="BJ356" s="248"/>
      <c r="BK356" s="248"/>
      <c r="BL356" s="248"/>
      <c r="BM356" s="248"/>
      <c r="BN356" s="248"/>
      <c r="BO356" s="248"/>
      <c r="BP356" s="248"/>
      <c r="BQ356" s="248"/>
      <c r="BR356" s="248"/>
      <c r="BS356" s="248"/>
      <c r="BT356" s="248"/>
      <c r="BU356" s="248"/>
      <c r="BV356" s="248"/>
      <c r="BW356" s="248"/>
      <c r="BX356" s="248"/>
      <c r="BY356" s="248"/>
      <c r="BZ356" s="248"/>
      <c r="CA356" s="248"/>
      <c r="CB356" s="248"/>
      <c r="CC356" s="248"/>
      <c r="CD356" s="248"/>
      <c r="CE356" s="248"/>
      <c r="CF356" s="248"/>
      <c r="CG356" s="248"/>
      <c r="CH356" s="248"/>
      <c r="CI356" s="248"/>
      <c r="CJ356" s="248"/>
      <c r="CK356" s="248"/>
      <c r="CL356" s="248"/>
      <c r="CM356" s="248"/>
      <c r="CN356" s="248"/>
      <c r="CO356" s="248"/>
      <c r="CP356" s="248"/>
      <c r="CQ356" s="248"/>
      <c r="CR356" s="248"/>
      <c r="CS356" s="248"/>
      <c r="CT356" s="248"/>
      <c r="CU356" s="248"/>
      <c r="CV356" s="248"/>
      <c r="CW356" s="248"/>
      <c r="CX356" s="248"/>
      <c r="CY356" s="248"/>
      <c r="CZ356" s="248"/>
      <c r="DA356" s="248"/>
      <c r="DB356" s="248"/>
      <c r="DC356" s="248"/>
      <c r="DD356" s="248"/>
      <c r="DE356" s="248"/>
      <c r="DF356" s="248"/>
      <c r="DG356" s="248"/>
      <c r="DH356" s="248"/>
      <c r="DI356" s="248"/>
      <c r="DJ356" s="248"/>
      <c r="DK356" s="248"/>
      <c r="DL356" s="248"/>
      <c r="DM356" s="248"/>
    </row>
    <row r="357" spans="1:117" x14ac:dyDescent="0.2">
      <c r="A357" s="290"/>
      <c r="B357" s="291"/>
      <c r="C357" s="290"/>
      <c r="D357" s="290"/>
      <c r="E357" s="290"/>
      <c r="F357" s="290"/>
      <c r="G357" s="292"/>
      <c r="H357" s="292"/>
      <c r="I357" s="292"/>
      <c r="AP357" s="248"/>
      <c r="AQ357" s="248"/>
      <c r="AR357" s="248"/>
      <c r="AS357" s="248"/>
      <c r="AT357" s="248"/>
      <c r="AU357" s="248"/>
      <c r="AV357" s="248"/>
      <c r="AW357" s="248"/>
      <c r="AX357" s="248"/>
      <c r="AY357" s="248"/>
      <c r="AZ357" s="248"/>
      <c r="BA357" s="248"/>
      <c r="BB357" s="248"/>
      <c r="BC357" s="248"/>
      <c r="BD357" s="248"/>
      <c r="BE357" s="248"/>
      <c r="BF357" s="248"/>
      <c r="BG357" s="248"/>
      <c r="BH357" s="248"/>
      <c r="BI357" s="248"/>
      <c r="BJ357" s="248"/>
      <c r="BK357" s="248"/>
      <c r="BL357" s="248"/>
      <c r="BM357" s="248"/>
      <c r="BN357" s="248"/>
      <c r="BO357" s="248"/>
      <c r="BP357" s="248"/>
      <c r="BQ357" s="248"/>
      <c r="BR357" s="248"/>
      <c r="BS357" s="248"/>
      <c r="BT357" s="248"/>
      <c r="BU357" s="248"/>
      <c r="BV357" s="248"/>
      <c r="BW357" s="248"/>
      <c r="BX357" s="248"/>
      <c r="BY357" s="248"/>
      <c r="BZ357" s="248"/>
      <c r="CA357" s="248"/>
      <c r="CB357" s="248"/>
      <c r="CC357" s="248"/>
      <c r="CD357" s="248"/>
      <c r="CE357" s="248"/>
      <c r="CF357" s="248"/>
      <c r="CG357" s="248"/>
      <c r="CH357" s="248"/>
      <c r="CI357" s="248"/>
      <c r="CJ357" s="248"/>
      <c r="CK357" s="248"/>
      <c r="CL357" s="248"/>
      <c r="CM357" s="248"/>
      <c r="CN357" s="248"/>
      <c r="CO357" s="248"/>
      <c r="CP357" s="248"/>
      <c r="CQ357" s="248"/>
      <c r="CR357" s="248"/>
      <c r="CS357" s="248"/>
      <c r="CT357" s="248"/>
      <c r="CU357" s="248"/>
      <c r="CV357" s="248"/>
      <c r="CW357" s="248"/>
      <c r="CX357" s="248"/>
      <c r="CY357" s="248"/>
      <c r="CZ357" s="248"/>
      <c r="DA357" s="248"/>
      <c r="DB357" s="248"/>
      <c r="DC357" s="248"/>
      <c r="DD357" s="248"/>
      <c r="DE357" s="248"/>
      <c r="DF357" s="248"/>
      <c r="DG357" s="248"/>
      <c r="DH357" s="248"/>
      <c r="DI357" s="248"/>
      <c r="DJ357" s="248"/>
      <c r="DK357" s="248"/>
      <c r="DL357" s="248"/>
      <c r="DM357" s="248"/>
    </row>
    <row r="358" spans="1:117" x14ac:dyDescent="0.2">
      <c r="A358" s="290"/>
      <c r="B358" s="291"/>
      <c r="C358" s="290"/>
      <c r="D358" s="290"/>
      <c r="E358" s="290"/>
      <c r="F358" s="290"/>
      <c r="G358" s="292"/>
      <c r="H358" s="292"/>
      <c r="I358" s="292"/>
      <c r="AP358" s="248"/>
      <c r="AQ358" s="248"/>
      <c r="AR358" s="248"/>
      <c r="AS358" s="248"/>
      <c r="AT358" s="248"/>
      <c r="AU358" s="248"/>
      <c r="AV358" s="248"/>
      <c r="AW358" s="248"/>
      <c r="AX358" s="248"/>
      <c r="AY358" s="248"/>
      <c r="AZ358" s="248"/>
      <c r="BA358" s="248"/>
      <c r="BB358" s="248"/>
      <c r="BC358" s="248"/>
      <c r="BD358" s="248"/>
      <c r="BE358" s="248"/>
      <c r="BF358" s="248"/>
      <c r="BG358" s="248"/>
      <c r="BH358" s="248"/>
      <c r="BI358" s="248"/>
      <c r="BJ358" s="248"/>
      <c r="BK358" s="248"/>
      <c r="BL358" s="248"/>
      <c r="BM358" s="248"/>
      <c r="BN358" s="248"/>
      <c r="BO358" s="248"/>
      <c r="BP358" s="248"/>
      <c r="BQ358" s="248"/>
      <c r="BR358" s="248"/>
      <c r="BS358" s="248"/>
      <c r="BT358" s="248"/>
      <c r="BU358" s="248"/>
      <c r="BV358" s="248"/>
      <c r="BW358" s="248"/>
      <c r="BX358" s="248"/>
      <c r="BY358" s="248"/>
      <c r="BZ358" s="248"/>
      <c r="CA358" s="248"/>
      <c r="CB358" s="248"/>
      <c r="CC358" s="248"/>
      <c r="CD358" s="248"/>
      <c r="CE358" s="248"/>
      <c r="CF358" s="248"/>
      <c r="CG358" s="248"/>
      <c r="CH358" s="248"/>
      <c r="CI358" s="248"/>
      <c r="CJ358" s="248"/>
      <c r="CK358" s="248"/>
      <c r="CL358" s="248"/>
      <c r="CM358" s="248"/>
      <c r="CN358" s="248"/>
      <c r="CO358" s="248"/>
      <c r="CP358" s="248"/>
      <c r="CQ358" s="248"/>
      <c r="CR358" s="248"/>
      <c r="CS358" s="248"/>
      <c r="CT358" s="248"/>
      <c r="CU358" s="248"/>
      <c r="CV358" s="248"/>
      <c r="CW358" s="248"/>
      <c r="CX358" s="248"/>
      <c r="CY358" s="248"/>
      <c r="CZ358" s="248"/>
      <c r="DA358" s="248"/>
      <c r="DB358" s="248"/>
      <c r="DC358" s="248"/>
      <c r="DD358" s="248"/>
      <c r="DE358" s="248"/>
      <c r="DF358" s="248"/>
      <c r="DG358" s="248"/>
      <c r="DH358" s="248"/>
      <c r="DI358" s="248"/>
      <c r="DJ358" s="248"/>
      <c r="DK358" s="248"/>
      <c r="DL358" s="248"/>
      <c r="DM358" s="248"/>
    </row>
    <row r="359" spans="1:117" x14ac:dyDescent="0.2">
      <c r="A359" s="290"/>
      <c r="B359" s="291"/>
      <c r="C359" s="290"/>
      <c r="D359" s="290"/>
      <c r="E359" s="290"/>
      <c r="F359" s="290"/>
      <c r="G359" s="292"/>
      <c r="H359" s="292"/>
      <c r="I359" s="292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8"/>
      <c r="AZ359" s="248"/>
      <c r="BA359" s="248"/>
      <c r="BB359" s="248"/>
      <c r="BC359" s="248"/>
      <c r="BD359" s="248"/>
      <c r="BE359" s="248"/>
      <c r="BF359" s="248"/>
      <c r="BG359" s="248"/>
      <c r="BH359" s="248"/>
      <c r="BI359" s="248"/>
      <c r="BJ359" s="248"/>
      <c r="BK359" s="248"/>
      <c r="BL359" s="248"/>
      <c r="BM359" s="248"/>
      <c r="BN359" s="248"/>
      <c r="BO359" s="248"/>
      <c r="BP359" s="248"/>
      <c r="BQ359" s="248"/>
      <c r="BR359" s="248"/>
      <c r="BS359" s="248"/>
      <c r="BT359" s="248"/>
      <c r="BU359" s="248"/>
      <c r="BV359" s="248"/>
      <c r="BW359" s="248"/>
      <c r="BX359" s="248"/>
      <c r="BY359" s="248"/>
      <c r="BZ359" s="248"/>
      <c r="CA359" s="248"/>
      <c r="CB359" s="248"/>
      <c r="CC359" s="248"/>
      <c r="CD359" s="248"/>
      <c r="CE359" s="248"/>
      <c r="CF359" s="248"/>
      <c r="CG359" s="248"/>
      <c r="CH359" s="248"/>
      <c r="CI359" s="248"/>
      <c r="CJ359" s="248"/>
      <c r="CK359" s="248"/>
      <c r="CL359" s="248"/>
      <c r="CM359" s="248"/>
      <c r="CN359" s="248"/>
      <c r="CO359" s="248"/>
      <c r="CP359" s="248"/>
      <c r="CQ359" s="248"/>
      <c r="CR359" s="248"/>
      <c r="CS359" s="248"/>
      <c r="CT359" s="248"/>
      <c r="CU359" s="248"/>
      <c r="CV359" s="248"/>
      <c r="CW359" s="248"/>
      <c r="CX359" s="248"/>
      <c r="CY359" s="248"/>
      <c r="CZ359" s="248"/>
      <c r="DA359" s="248"/>
      <c r="DB359" s="248"/>
      <c r="DC359" s="248"/>
      <c r="DD359" s="248"/>
      <c r="DE359" s="248"/>
      <c r="DF359" s="248"/>
      <c r="DG359" s="248"/>
      <c r="DH359" s="248"/>
      <c r="DI359" s="248"/>
      <c r="DJ359" s="248"/>
      <c r="DK359" s="248"/>
      <c r="DL359" s="248"/>
      <c r="DM359" s="248"/>
    </row>
    <row r="360" spans="1:117" x14ac:dyDescent="0.2">
      <c r="A360" s="290"/>
      <c r="B360" s="291"/>
      <c r="C360" s="290"/>
      <c r="D360" s="290"/>
      <c r="E360" s="290"/>
      <c r="F360" s="290"/>
      <c r="G360" s="292"/>
      <c r="H360" s="292"/>
      <c r="I360" s="292"/>
      <c r="AP360" s="248"/>
      <c r="AQ360" s="248"/>
      <c r="AR360" s="248"/>
      <c r="AS360" s="248"/>
      <c r="AT360" s="248"/>
      <c r="AU360" s="248"/>
      <c r="AV360" s="248"/>
      <c r="AW360" s="248"/>
      <c r="AX360" s="248"/>
      <c r="AY360" s="248"/>
      <c r="AZ360" s="248"/>
      <c r="BA360" s="248"/>
      <c r="BB360" s="248"/>
      <c r="BC360" s="248"/>
      <c r="BD360" s="248"/>
      <c r="BE360" s="248"/>
      <c r="BF360" s="248"/>
      <c r="BG360" s="248"/>
      <c r="BH360" s="248"/>
      <c r="BI360" s="248"/>
      <c r="BJ360" s="248"/>
      <c r="BK360" s="248"/>
      <c r="BL360" s="248"/>
      <c r="BM360" s="248"/>
      <c r="BN360" s="248"/>
      <c r="BO360" s="248"/>
      <c r="BP360" s="248"/>
      <c r="BQ360" s="248"/>
      <c r="BR360" s="248"/>
      <c r="BS360" s="248"/>
      <c r="BT360" s="248"/>
      <c r="BU360" s="248"/>
      <c r="BV360" s="248"/>
      <c r="BW360" s="248"/>
      <c r="BX360" s="248"/>
      <c r="BY360" s="248"/>
      <c r="BZ360" s="248"/>
      <c r="CA360" s="248"/>
      <c r="CB360" s="248"/>
      <c r="CC360" s="248"/>
      <c r="CD360" s="248"/>
      <c r="CE360" s="248"/>
      <c r="CF360" s="248"/>
      <c r="CG360" s="248"/>
      <c r="CH360" s="248"/>
      <c r="CI360" s="248"/>
      <c r="CJ360" s="248"/>
      <c r="CK360" s="248"/>
      <c r="CL360" s="248"/>
      <c r="CM360" s="248"/>
      <c r="CN360" s="248"/>
      <c r="CO360" s="248"/>
      <c r="CP360" s="248"/>
      <c r="CQ360" s="248"/>
      <c r="CR360" s="248"/>
      <c r="CS360" s="248"/>
      <c r="CT360" s="248"/>
      <c r="CU360" s="248"/>
      <c r="CV360" s="248"/>
      <c r="CW360" s="248"/>
      <c r="CX360" s="248"/>
      <c r="CY360" s="248"/>
      <c r="CZ360" s="248"/>
      <c r="DA360" s="248"/>
      <c r="DB360" s="248"/>
      <c r="DC360" s="248"/>
      <c r="DD360" s="248"/>
      <c r="DE360" s="248"/>
      <c r="DF360" s="248"/>
      <c r="DG360" s="248"/>
      <c r="DH360" s="248"/>
      <c r="DI360" s="248"/>
      <c r="DJ360" s="248"/>
      <c r="DK360" s="248"/>
      <c r="DL360" s="248"/>
      <c r="DM360" s="248"/>
    </row>
    <row r="361" spans="1:117" x14ac:dyDescent="0.2">
      <c r="A361" s="290"/>
      <c r="B361" s="291"/>
      <c r="C361" s="290"/>
      <c r="D361" s="290"/>
      <c r="E361" s="290"/>
      <c r="F361" s="290"/>
      <c r="G361" s="292"/>
      <c r="H361" s="292"/>
      <c r="I361" s="292"/>
      <c r="AP361" s="248"/>
      <c r="AQ361" s="248"/>
      <c r="AR361" s="248"/>
      <c r="AS361" s="248"/>
      <c r="AT361" s="248"/>
      <c r="AU361" s="248"/>
      <c r="AV361" s="248"/>
      <c r="AW361" s="248"/>
      <c r="AX361" s="248"/>
      <c r="AY361" s="248"/>
      <c r="AZ361" s="248"/>
      <c r="BA361" s="248"/>
      <c r="BB361" s="248"/>
      <c r="BC361" s="248"/>
      <c r="BD361" s="248"/>
      <c r="BE361" s="248"/>
      <c r="BF361" s="248"/>
      <c r="BG361" s="248"/>
      <c r="BH361" s="248"/>
      <c r="BI361" s="248"/>
      <c r="BJ361" s="248"/>
      <c r="BK361" s="248"/>
      <c r="BL361" s="248"/>
      <c r="BM361" s="248"/>
      <c r="BN361" s="248"/>
      <c r="BO361" s="248"/>
      <c r="BP361" s="248"/>
      <c r="BQ361" s="248"/>
      <c r="BR361" s="248"/>
      <c r="BS361" s="248"/>
      <c r="BT361" s="248"/>
      <c r="BU361" s="248"/>
      <c r="BV361" s="248"/>
      <c r="BW361" s="248"/>
      <c r="BX361" s="248"/>
      <c r="BY361" s="248"/>
      <c r="BZ361" s="248"/>
      <c r="CA361" s="248"/>
      <c r="CB361" s="248"/>
      <c r="CC361" s="248"/>
      <c r="CD361" s="248"/>
      <c r="CE361" s="248"/>
      <c r="CF361" s="248"/>
      <c r="CG361" s="248"/>
      <c r="CH361" s="248"/>
      <c r="CI361" s="248"/>
      <c r="CJ361" s="248"/>
      <c r="CK361" s="248"/>
      <c r="CL361" s="248"/>
      <c r="CM361" s="248"/>
      <c r="CN361" s="248"/>
      <c r="CO361" s="248"/>
      <c r="CP361" s="248"/>
      <c r="CQ361" s="248"/>
      <c r="CR361" s="248"/>
      <c r="CS361" s="248"/>
      <c r="CT361" s="248"/>
      <c r="CU361" s="248"/>
      <c r="CV361" s="248"/>
      <c r="CW361" s="248"/>
      <c r="CX361" s="248"/>
      <c r="CY361" s="248"/>
      <c r="CZ361" s="248"/>
      <c r="DA361" s="248"/>
      <c r="DB361" s="248"/>
      <c r="DC361" s="248"/>
      <c r="DD361" s="248"/>
      <c r="DE361" s="248"/>
      <c r="DF361" s="248"/>
      <c r="DG361" s="248"/>
      <c r="DH361" s="248"/>
      <c r="DI361" s="248"/>
      <c r="DJ361" s="248"/>
      <c r="DK361" s="248"/>
      <c r="DL361" s="248"/>
      <c r="DM361" s="248"/>
    </row>
    <row r="362" spans="1:117" x14ac:dyDescent="0.2">
      <c r="A362" s="290"/>
      <c r="B362" s="291"/>
      <c r="C362" s="290"/>
      <c r="D362" s="290"/>
      <c r="E362" s="290"/>
      <c r="F362" s="290"/>
      <c r="G362" s="292"/>
      <c r="H362" s="292"/>
      <c r="I362" s="292"/>
      <c r="AP362" s="248"/>
      <c r="AQ362" s="248"/>
      <c r="AR362" s="248"/>
      <c r="AS362" s="248"/>
      <c r="AT362" s="248"/>
      <c r="AU362" s="248"/>
      <c r="AV362" s="248"/>
      <c r="AW362" s="248"/>
      <c r="AX362" s="248"/>
      <c r="AY362" s="248"/>
      <c r="AZ362" s="248"/>
      <c r="BA362" s="248"/>
      <c r="BB362" s="248"/>
      <c r="BC362" s="248"/>
      <c r="BD362" s="248"/>
      <c r="BE362" s="248"/>
      <c r="BF362" s="248"/>
      <c r="BG362" s="248"/>
      <c r="BH362" s="248"/>
      <c r="BI362" s="248"/>
      <c r="BJ362" s="248"/>
      <c r="BK362" s="248"/>
      <c r="BL362" s="248"/>
      <c r="BM362" s="248"/>
      <c r="BN362" s="248"/>
      <c r="BO362" s="248"/>
      <c r="BP362" s="248"/>
      <c r="BQ362" s="248"/>
      <c r="BR362" s="248"/>
      <c r="BS362" s="248"/>
      <c r="BT362" s="248"/>
      <c r="BU362" s="248"/>
      <c r="BV362" s="248"/>
      <c r="BW362" s="248"/>
      <c r="BX362" s="248"/>
      <c r="BY362" s="248"/>
      <c r="BZ362" s="248"/>
      <c r="CA362" s="248"/>
      <c r="CB362" s="248"/>
      <c r="CC362" s="248"/>
      <c r="CD362" s="248"/>
      <c r="CE362" s="248"/>
      <c r="CF362" s="248"/>
      <c r="CG362" s="248"/>
      <c r="CH362" s="248"/>
      <c r="CI362" s="248"/>
      <c r="CJ362" s="248"/>
      <c r="CK362" s="248"/>
      <c r="CL362" s="248"/>
      <c r="CM362" s="248"/>
      <c r="CN362" s="248"/>
      <c r="CO362" s="248"/>
      <c r="CP362" s="248"/>
      <c r="CQ362" s="248"/>
      <c r="CR362" s="248"/>
      <c r="CS362" s="248"/>
      <c r="CT362" s="248"/>
      <c r="CU362" s="248"/>
      <c r="CV362" s="248"/>
      <c r="CW362" s="248"/>
      <c r="CX362" s="248"/>
      <c r="CY362" s="248"/>
      <c r="CZ362" s="248"/>
      <c r="DA362" s="248"/>
      <c r="DB362" s="248"/>
      <c r="DC362" s="248"/>
      <c r="DD362" s="248"/>
      <c r="DE362" s="248"/>
      <c r="DF362" s="248"/>
      <c r="DG362" s="248"/>
      <c r="DH362" s="248"/>
      <c r="DI362" s="248"/>
      <c r="DJ362" s="248"/>
      <c r="DK362" s="248"/>
      <c r="DL362" s="248"/>
      <c r="DM362" s="248"/>
    </row>
    <row r="363" spans="1:117" x14ac:dyDescent="0.2">
      <c r="A363" s="290"/>
      <c r="B363" s="291"/>
      <c r="C363" s="290"/>
      <c r="D363" s="290"/>
      <c r="E363" s="290"/>
      <c r="F363" s="290"/>
      <c r="G363" s="292"/>
      <c r="H363" s="292"/>
      <c r="I363" s="292"/>
      <c r="AP363" s="248"/>
      <c r="AQ363" s="248"/>
      <c r="AR363" s="248"/>
      <c r="AS363" s="248"/>
      <c r="AT363" s="248"/>
      <c r="AU363" s="248"/>
      <c r="AV363" s="248"/>
      <c r="AW363" s="248"/>
      <c r="AX363" s="248"/>
      <c r="AY363" s="248"/>
      <c r="AZ363" s="248"/>
      <c r="BA363" s="248"/>
      <c r="BB363" s="248"/>
      <c r="BC363" s="248"/>
      <c r="BD363" s="248"/>
      <c r="BE363" s="248"/>
      <c r="BF363" s="248"/>
      <c r="BG363" s="248"/>
      <c r="BH363" s="248"/>
      <c r="BI363" s="248"/>
      <c r="BJ363" s="248"/>
      <c r="BK363" s="248"/>
      <c r="BL363" s="248"/>
      <c r="BM363" s="248"/>
      <c r="BN363" s="248"/>
      <c r="BO363" s="248"/>
      <c r="BP363" s="248"/>
      <c r="BQ363" s="248"/>
      <c r="BR363" s="248"/>
      <c r="BS363" s="248"/>
      <c r="BT363" s="248"/>
      <c r="BU363" s="248"/>
      <c r="BV363" s="248"/>
      <c r="BW363" s="248"/>
      <c r="BX363" s="248"/>
      <c r="BY363" s="248"/>
      <c r="BZ363" s="248"/>
      <c r="CA363" s="248"/>
      <c r="CB363" s="248"/>
      <c r="CC363" s="248"/>
      <c r="CD363" s="248"/>
      <c r="CE363" s="248"/>
      <c r="CF363" s="248"/>
      <c r="CG363" s="248"/>
      <c r="CH363" s="248"/>
      <c r="CI363" s="248"/>
      <c r="CJ363" s="248"/>
      <c r="CK363" s="248"/>
      <c r="CL363" s="248"/>
      <c r="CM363" s="248"/>
      <c r="CN363" s="248"/>
      <c r="CO363" s="248"/>
      <c r="CP363" s="248"/>
      <c r="CQ363" s="248"/>
      <c r="CR363" s="248"/>
      <c r="CS363" s="248"/>
      <c r="CT363" s="248"/>
      <c r="CU363" s="248"/>
      <c r="CV363" s="248"/>
      <c r="CW363" s="248"/>
      <c r="CX363" s="248"/>
      <c r="CY363" s="248"/>
      <c r="CZ363" s="248"/>
      <c r="DA363" s="248"/>
      <c r="DB363" s="248"/>
      <c r="DC363" s="248"/>
      <c r="DD363" s="248"/>
      <c r="DE363" s="248"/>
      <c r="DF363" s="248"/>
      <c r="DG363" s="248"/>
      <c r="DH363" s="248"/>
      <c r="DI363" s="248"/>
      <c r="DJ363" s="248"/>
      <c r="DK363" s="248"/>
      <c r="DL363" s="248"/>
      <c r="DM363" s="248"/>
    </row>
    <row r="364" spans="1:117" x14ac:dyDescent="0.2">
      <c r="A364" s="290"/>
      <c r="B364" s="291"/>
      <c r="C364" s="290"/>
      <c r="D364" s="290"/>
      <c r="E364" s="290"/>
      <c r="F364" s="290"/>
      <c r="G364" s="292"/>
      <c r="H364" s="292"/>
      <c r="I364" s="292"/>
      <c r="AP364" s="248"/>
      <c r="AQ364" s="248"/>
      <c r="AR364" s="248"/>
      <c r="AS364" s="248"/>
      <c r="AT364" s="248"/>
      <c r="AU364" s="248"/>
      <c r="AV364" s="248"/>
      <c r="AW364" s="248"/>
      <c r="AX364" s="248"/>
      <c r="AY364" s="248"/>
      <c r="AZ364" s="248"/>
      <c r="BA364" s="248"/>
      <c r="BB364" s="248"/>
      <c r="BC364" s="248"/>
      <c r="BD364" s="248"/>
      <c r="BE364" s="248"/>
      <c r="BF364" s="248"/>
      <c r="BG364" s="248"/>
      <c r="BH364" s="248"/>
      <c r="BI364" s="248"/>
      <c r="BJ364" s="248"/>
      <c r="BK364" s="248"/>
      <c r="BL364" s="248"/>
      <c r="BM364" s="248"/>
      <c r="BN364" s="248"/>
      <c r="BO364" s="248"/>
      <c r="BP364" s="248"/>
      <c r="BQ364" s="248"/>
      <c r="BR364" s="248"/>
      <c r="BS364" s="248"/>
      <c r="BT364" s="248"/>
      <c r="BU364" s="248"/>
      <c r="BV364" s="248"/>
      <c r="BW364" s="248"/>
      <c r="BX364" s="248"/>
      <c r="BY364" s="248"/>
      <c r="BZ364" s="248"/>
      <c r="CA364" s="248"/>
      <c r="CB364" s="248"/>
      <c r="CC364" s="248"/>
      <c r="CD364" s="248"/>
      <c r="CE364" s="248"/>
      <c r="CF364" s="248"/>
      <c r="CG364" s="248"/>
      <c r="CH364" s="248"/>
      <c r="CI364" s="248"/>
      <c r="CJ364" s="248"/>
      <c r="CK364" s="248"/>
      <c r="CL364" s="248"/>
      <c r="CM364" s="248"/>
      <c r="CN364" s="248"/>
      <c r="CO364" s="248"/>
      <c r="CP364" s="248"/>
      <c r="CQ364" s="248"/>
      <c r="CR364" s="248"/>
      <c r="CS364" s="248"/>
      <c r="CT364" s="248"/>
      <c r="CU364" s="248"/>
      <c r="CV364" s="248"/>
      <c r="CW364" s="248"/>
      <c r="CX364" s="248"/>
      <c r="CY364" s="248"/>
      <c r="CZ364" s="248"/>
      <c r="DA364" s="248"/>
      <c r="DB364" s="248"/>
      <c r="DC364" s="248"/>
      <c r="DD364" s="248"/>
      <c r="DE364" s="248"/>
      <c r="DF364" s="248"/>
      <c r="DG364" s="248"/>
      <c r="DH364" s="248"/>
      <c r="DI364" s="248"/>
      <c r="DJ364" s="248"/>
      <c r="DK364" s="248"/>
      <c r="DL364" s="248"/>
      <c r="DM364" s="248"/>
    </row>
    <row r="365" spans="1:117" x14ac:dyDescent="0.2">
      <c r="A365" s="290"/>
      <c r="B365" s="291"/>
      <c r="C365" s="290"/>
      <c r="D365" s="290"/>
      <c r="E365" s="290"/>
      <c r="F365" s="290"/>
      <c r="G365" s="292"/>
      <c r="H365" s="292"/>
      <c r="I365" s="292"/>
      <c r="AP365" s="248"/>
      <c r="AQ365" s="248"/>
      <c r="AR365" s="248"/>
      <c r="AS365" s="248"/>
      <c r="AT365" s="248"/>
      <c r="AU365" s="248"/>
      <c r="AV365" s="248"/>
      <c r="AW365" s="248"/>
      <c r="AX365" s="248"/>
      <c r="AY365" s="248"/>
      <c r="AZ365" s="248"/>
      <c r="BA365" s="248"/>
      <c r="BB365" s="248"/>
      <c r="BC365" s="248"/>
      <c r="BD365" s="248"/>
      <c r="BE365" s="248"/>
      <c r="BF365" s="248"/>
      <c r="BG365" s="248"/>
      <c r="BH365" s="248"/>
      <c r="BI365" s="248"/>
      <c r="BJ365" s="248"/>
      <c r="BK365" s="248"/>
      <c r="BL365" s="248"/>
      <c r="BM365" s="248"/>
      <c r="BN365" s="248"/>
      <c r="BO365" s="248"/>
      <c r="BP365" s="248"/>
      <c r="BQ365" s="248"/>
      <c r="BR365" s="248"/>
      <c r="BS365" s="248"/>
      <c r="BT365" s="248"/>
      <c r="BU365" s="248"/>
      <c r="BV365" s="248"/>
      <c r="BW365" s="248"/>
      <c r="BX365" s="248"/>
      <c r="BY365" s="248"/>
      <c r="BZ365" s="248"/>
      <c r="CA365" s="248"/>
      <c r="CB365" s="248"/>
      <c r="CC365" s="248"/>
      <c r="CD365" s="248"/>
      <c r="CE365" s="248"/>
      <c r="CF365" s="248"/>
      <c r="CG365" s="248"/>
      <c r="CH365" s="248"/>
      <c r="CI365" s="248"/>
      <c r="CJ365" s="248"/>
      <c r="CK365" s="248"/>
      <c r="CL365" s="248"/>
      <c r="CM365" s="248"/>
      <c r="CN365" s="248"/>
      <c r="CO365" s="248"/>
      <c r="CP365" s="248"/>
      <c r="CQ365" s="248"/>
      <c r="CR365" s="248"/>
      <c r="CS365" s="248"/>
      <c r="CT365" s="248"/>
      <c r="CU365" s="248"/>
      <c r="CV365" s="248"/>
      <c r="CW365" s="248"/>
      <c r="CX365" s="248"/>
      <c r="CY365" s="248"/>
      <c r="CZ365" s="248"/>
      <c r="DA365" s="248"/>
      <c r="DB365" s="248"/>
      <c r="DC365" s="248"/>
      <c r="DD365" s="248"/>
      <c r="DE365" s="248"/>
      <c r="DF365" s="248"/>
      <c r="DG365" s="248"/>
      <c r="DH365" s="248"/>
      <c r="DI365" s="248"/>
      <c r="DJ365" s="248"/>
      <c r="DK365" s="248"/>
      <c r="DL365" s="248"/>
      <c r="DM365" s="248"/>
    </row>
    <row r="366" spans="1:117" x14ac:dyDescent="0.2">
      <c r="A366" s="290"/>
      <c r="B366" s="291"/>
      <c r="C366" s="290"/>
      <c r="D366" s="290"/>
      <c r="E366" s="290"/>
      <c r="F366" s="290"/>
      <c r="G366" s="292"/>
      <c r="H366" s="292"/>
      <c r="I366" s="292"/>
      <c r="AP366" s="248"/>
      <c r="AQ366" s="248"/>
      <c r="AR366" s="248"/>
      <c r="AS366" s="248"/>
      <c r="AT366" s="248"/>
      <c r="AU366" s="248"/>
      <c r="AV366" s="248"/>
      <c r="AW366" s="248"/>
      <c r="AX366" s="248"/>
      <c r="AY366" s="248"/>
      <c r="AZ366" s="248"/>
      <c r="BA366" s="248"/>
      <c r="BB366" s="248"/>
      <c r="BC366" s="248"/>
      <c r="BD366" s="248"/>
      <c r="BE366" s="248"/>
      <c r="BF366" s="248"/>
      <c r="BG366" s="248"/>
      <c r="BH366" s="248"/>
      <c r="BI366" s="248"/>
      <c r="BJ366" s="248"/>
      <c r="BK366" s="248"/>
      <c r="BL366" s="248"/>
      <c r="BM366" s="248"/>
      <c r="BN366" s="248"/>
      <c r="BO366" s="248"/>
      <c r="BP366" s="248"/>
      <c r="BQ366" s="248"/>
      <c r="BR366" s="248"/>
      <c r="BS366" s="248"/>
      <c r="BT366" s="248"/>
      <c r="BU366" s="248"/>
      <c r="BV366" s="248"/>
      <c r="BW366" s="248"/>
      <c r="BX366" s="248"/>
      <c r="BY366" s="248"/>
      <c r="BZ366" s="248"/>
      <c r="CA366" s="248"/>
      <c r="CB366" s="248"/>
      <c r="CC366" s="248"/>
      <c r="CD366" s="248"/>
      <c r="CE366" s="248"/>
      <c r="CF366" s="248"/>
      <c r="CG366" s="248"/>
      <c r="CH366" s="248"/>
      <c r="CI366" s="248"/>
      <c r="CJ366" s="248"/>
      <c r="CK366" s="248"/>
      <c r="CL366" s="248"/>
      <c r="CM366" s="248"/>
      <c r="CN366" s="248"/>
      <c r="CO366" s="248"/>
      <c r="CP366" s="248"/>
      <c r="CQ366" s="248"/>
      <c r="CR366" s="248"/>
      <c r="CS366" s="248"/>
      <c r="CT366" s="248"/>
      <c r="CU366" s="248"/>
      <c r="CV366" s="248"/>
      <c r="CW366" s="248"/>
      <c r="CX366" s="248"/>
      <c r="CY366" s="248"/>
      <c r="CZ366" s="248"/>
      <c r="DA366" s="248"/>
      <c r="DB366" s="248"/>
      <c r="DC366" s="248"/>
      <c r="DD366" s="248"/>
      <c r="DE366" s="248"/>
      <c r="DF366" s="248"/>
      <c r="DG366" s="248"/>
      <c r="DH366" s="248"/>
      <c r="DI366" s="248"/>
      <c r="DJ366" s="248"/>
      <c r="DK366" s="248"/>
      <c r="DL366" s="248"/>
      <c r="DM366" s="248"/>
    </row>
    <row r="367" spans="1:117" x14ac:dyDescent="0.2">
      <c r="A367" s="290"/>
      <c r="B367" s="291"/>
      <c r="C367" s="290"/>
      <c r="D367" s="290"/>
      <c r="E367" s="290"/>
      <c r="F367" s="290"/>
      <c r="G367" s="292"/>
      <c r="H367" s="292"/>
      <c r="I367" s="292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/>
      <c r="CO367" s="248"/>
      <c r="CP367" s="248"/>
      <c r="CQ367" s="248"/>
      <c r="CR367" s="248"/>
      <c r="CS367" s="248"/>
      <c r="CT367" s="248"/>
      <c r="CU367" s="248"/>
      <c r="CV367" s="248"/>
      <c r="CW367" s="248"/>
      <c r="CX367" s="248"/>
      <c r="CY367" s="248"/>
      <c r="CZ367" s="248"/>
      <c r="DA367" s="248"/>
      <c r="DB367" s="248"/>
      <c r="DC367" s="248"/>
      <c r="DD367" s="248"/>
      <c r="DE367" s="248"/>
      <c r="DF367" s="248"/>
      <c r="DG367" s="248"/>
      <c r="DH367" s="248"/>
      <c r="DI367" s="248"/>
      <c r="DJ367" s="248"/>
      <c r="DK367" s="248"/>
      <c r="DL367" s="248"/>
      <c r="DM367" s="248"/>
    </row>
    <row r="368" spans="1:117" x14ac:dyDescent="0.2">
      <c r="A368" s="290"/>
      <c r="B368" s="291"/>
      <c r="C368" s="290"/>
      <c r="D368" s="290"/>
      <c r="E368" s="290"/>
      <c r="F368" s="290"/>
      <c r="G368" s="292"/>
      <c r="H368" s="292"/>
      <c r="I368" s="292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/>
      <c r="CO368" s="248"/>
      <c r="CP368" s="248"/>
      <c r="CQ368" s="248"/>
      <c r="CR368" s="248"/>
      <c r="CS368" s="248"/>
      <c r="CT368" s="248"/>
      <c r="CU368" s="248"/>
      <c r="CV368" s="248"/>
      <c r="CW368" s="248"/>
      <c r="CX368" s="248"/>
      <c r="CY368" s="248"/>
      <c r="CZ368" s="248"/>
      <c r="DA368" s="248"/>
      <c r="DB368" s="248"/>
      <c r="DC368" s="248"/>
      <c r="DD368" s="248"/>
      <c r="DE368" s="248"/>
      <c r="DF368" s="248"/>
      <c r="DG368" s="248"/>
      <c r="DH368" s="248"/>
      <c r="DI368" s="248"/>
      <c r="DJ368" s="248"/>
      <c r="DK368" s="248"/>
      <c r="DL368" s="248"/>
      <c r="DM368" s="248"/>
    </row>
    <row r="369" spans="1:117" x14ac:dyDescent="0.2">
      <c r="A369" s="290"/>
      <c r="B369" s="291"/>
      <c r="C369" s="290"/>
      <c r="D369" s="290"/>
      <c r="E369" s="290"/>
      <c r="F369" s="290"/>
      <c r="G369" s="292"/>
      <c r="H369" s="292"/>
      <c r="I369" s="292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/>
      <c r="CO369" s="248"/>
      <c r="CP369" s="248"/>
      <c r="CQ369" s="248"/>
      <c r="CR369" s="248"/>
      <c r="CS369" s="248"/>
      <c r="CT369" s="248"/>
      <c r="CU369" s="248"/>
      <c r="CV369" s="248"/>
      <c r="CW369" s="248"/>
      <c r="CX369" s="248"/>
      <c r="CY369" s="248"/>
      <c r="CZ369" s="248"/>
      <c r="DA369" s="248"/>
      <c r="DB369" s="248"/>
      <c r="DC369" s="248"/>
      <c r="DD369" s="248"/>
      <c r="DE369" s="248"/>
      <c r="DF369" s="248"/>
      <c r="DG369" s="248"/>
      <c r="DH369" s="248"/>
      <c r="DI369" s="248"/>
      <c r="DJ369" s="248"/>
      <c r="DK369" s="248"/>
      <c r="DL369" s="248"/>
      <c r="DM369" s="248"/>
    </row>
    <row r="370" spans="1:117" x14ac:dyDescent="0.2">
      <c r="A370" s="290"/>
      <c r="B370" s="291"/>
      <c r="C370" s="290"/>
      <c r="D370" s="290"/>
      <c r="E370" s="290"/>
      <c r="F370" s="290"/>
      <c r="G370" s="292"/>
      <c r="H370" s="292"/>
      <c r="I370" s="292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/>
      <c r="CO370" s="248"/>
      <c r="CP370" s="248"/>
      <c r="CQ370" s="248"/>
      <c r="CR370" s="248"/>
      <c r="CS370" s="248"/>
      <c r="CT370" s="248"/>
      <c r="CU370" s="248"/>
      <c r="CV370" s="248"/>
      <c r="CW370" s="248"/>
      <c r="CX370" s="248"/>
      <c r="CY370" s="248"/>
      <c r="CZ370" s="248"/>
      <c r="DA370" s="248"/>
      <c r="DB370" s="248"/>
      <c r="DC370" s="248"/>
      <c r="DD370" s="248"/>
      <c r="DE370" s="248"/>
      <c r="DF370" s="248"/>
      <c r="DG370" s="248"/>
      <c r="DH370" s="248"/>
      <c r="DI370" s="248"/>
      <c r="DJ370" s="248"/>
      <c r="DK370" s="248"/>
      <c r="DL370" s="248"/>
      <c r="DM370" s="248"/>
    </row>
    <row r="371" spans="1:117" x14ac:dyDescent="0.2">
      <c r="A371" s="290"/>
      <c r="B371" s="291"/>
      <c r="C371" s="290"/>
      <c r="D371" s="290"/>
      <c r="E371" s="290"/>
      <c r="F371" s="290"/>
      <c r="G371" s="292"/>
      <c r="H371" s="292"/>
      <c r="I371" s="292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/>
      <c r="CO371" s="248"/>
      <c r="CP371" s="248"/>
      <c r="CQ371" s="248"/>
      <c r="CR371" s="248"/>
      <c r="CS371" s="248"/>
      <c r="CT371" s="248"/>
      <c r="CU371" s="248"/>
      <c r="CV371" s="248"/>
      <c r="CW371" s="248"/>
      <c r="CX371" s="248"/>
      <c r="CY371" s="248"/>
      <c r="CZ371" s="248"/>
      <c r="DA371" s="248"/>
      <c r="DB371" s="248"/>
      <c r="DC371" s="248"/>
      <c r="DD371" s="248"/>
      <c r="DE371" s="248"/>
      <c r="DF371" s="248"/>
      <c r="DG371" s="248"/>
      <c r="DH371" s="248"/>
      <c r="DI371" s="248"/>
      <c r="DJ371" s="248"/>
      <c r="DK371" s="248"/>
      <c r="DL371" s="248"/>
      <c r="DM371" s="248"/>
    </row>
    <row r="372" spans="1:117" x14ac:dyDescent="0.2">
      <c r="G372" s="293"/>
      <c r="H372" s="293"/>
      <c r="I372" s="293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/>
      <c r="CO372" s="248"/>
      <c r="CP372" s="248"/>
      <c r="CQ372" s="248"/>
      <c r="CR372" s="248"/>
      <c r="CS372" s="248"/>
      <c r="CT372" s="248"/>
      <c r="CU372" s="248"/>
      <c r="CV372" s="248"/>
      <c r="CW372" s="248"/>
      <c r="CX372" s="248"/>
      <c r="CY372" s="248"/>
      <c r="CZ372" s="248"/>
      <c r="DA372" s="248"/>
      <c r="DB372" s="248"/>
      <c r="DC372" s="248"/>
      <c r="DD372" s="248"/>
      <c r="DE372" s="248"/>
      <c r="DF372" s="248"/>
      <c r="DG372" s="248"/>
      <c r="DH372" s="248"/>
      <c r="DI372" s="248"/>
      <c r="DJ372" s="248"/>
      <c r="DK372" s="248"/>
      <c r="DL372" s="248"/>
      <c r="DM372" s="248"/>
    </row>
    <row r="373" spans="1:117" x14ac:dyDescent="0.2">
      <c r="G373" s="293"/>
      <c r="H373" s="293"/>
      <c r="I373" s="293"/>
      <c r="AP373" s="248"/>
      <c r="AQ373" s="248"/>
      <c r="AR373" s="248"/>
      <c r="AS373" s="248"/>
      <c r="AT373" s="248"/>
      <c r="AU373" s="248"/>
      <c r="AV373" s="248"/>
      <c r="AW373" s="248"/>
      <c r="AX373" s="248"/>
      <c r="AY373" s="248"/>
      <c r="AZ373" s="248"/>
      <c r="BA373" s="248"/>
      <c r="BB373" s="248"/>
      <c r="BC373" s="248"/>
      <c r="BD373" s="248"/>
      <c r="BE373" s="248"/>
      <c r="BF373" s="248"/>
      <c r="BG373" s="248"/>
      <c r="BH373" s="248"/>
      <c r="BI373" s="248"/>
      <c r="BJ373" s="248"/>
      <c r="BK373" s="248"/>
      <c r="BL373" s="248"/>
      <c r="BM373" s="248"/>
      <c r="BN373" s="248"/>
      <c r="BO373" s="248"/>
      <c r="BP373" s="248"/>
      <c r="BQ373" s="248"/>
      <c r="BR373" s="248"/>
      <c r="BS373" s="248"/>
      <c r="BT373" s="248"/>
      <c r="BU373" s="248"/>
      <c r="BV373" s="248"/>
      <c r="BW373" s="248"/>
      <c r="BX373" s="248"/>
      <c r="BY373" s="248"/>
      <c r="BZ373" s="248"/>
      <c r="CA373" s="248"/>
      <c r="CB373" s="248"/>
      <c r="CC373" s="248"/>
      <c r="CD373" s="248"/>
      <c r="CE373" s="248"/>
      <c r="CF373" s="248"/>
      <c r="CG373" s="248"/>
      <c r="CH373" s="248"/>
      <c r="CI373" s="248"/>
      <c r="CJ373" s="248"/>
      <c r="CK373" s="248"/>
      <c r="CL373" s="248"/>
      <c r="CM373" s="248"/>
      <c r="CN373" s="248"/>
      <c r="CO373" s="248"/>
      <c r="CP373" s="248"/>
      <c r="CQ373" s="248"/>
      <c r="CR373" s="248"/>
      <c r="CS373" s="248"/>
      <c r="CT373" s="248"/>
      <c r="CU373" s="248"/>
      <c r="CV373" s="248"/>
      <c r="CW373" s="248"/>
      <c r="CX373" s="248"/>
      <c r="CY373" s="248"/>
      <c r="CZ373" s="248"/>
      <c r="DA373" s="248"/>
      <c r="DB373" s="248"/>
      <c r="DC373" s="248"/>
      <c r="DD373" s="248"/>
      <c r="DE373" s="248"/>
      <c r="DF373" s="248"/>
      <c r="DG373" s="248"/>
      <c r="DH373" s="248"/>
      <c r="DI373" s="248"/>
      <c r="DJ373" s="248"/>
      <c r="DK373" s="248"/>
      <c r="DL373" s="248"/>
      <c r="DM373" s="248"/>
    </row>
    <row r="374" spans="1:117" x14ac:dyDescent="0.2">
      <c r="G374" s="293"/>
      <c r="H374" s="293"/>
      <c r="I374" s="293"/>
      <c r="AP374" s="248"/>
      <c r="AQ374" s="248"/>
      <c r="AR374" s="248"/>
      <c r="AS374" s="248"/>
      <c r="AT374" s="248"/>
      <c r="AU374" s="248"/>
      <c r="AV374" s="248"/>
      <c r="AW374" s="248"/>
      <c r="AX374" s="248"/>
      <c r="AY374" s="248"/>
      <c r="AZ374" s="248"/>
      <c r="BA374" s="248"/>
      <c r="BB374" s="248"/>
      <c r="BC374" s="248"/>
      <c r="BD374" s="248"/>
      <c r="BE374" s="248"/>
      <c r="BF374" s="248"/>
      <c r="BG374" s="248"/>
      <c r="BH374" s="248"/>
      <c r="BI374" s="248"/>
      <c r="BJ374" s="248"/>
      <c r="BK374" s="248"/>
      <c r="BL374" s="248"/>
      <c r="BM374" s="248"/>
      <c r="BN374" s="248"/>
      <c r="BO374" s="248"/>
      <c r="BP374" s="248"/>
      <c r="BQ374" s="248"/>
      <c r="BR374" s="248"/>
      <c r="BS374" s="248"/>
      <c r="BT374" s="248"/>
      <c r="BU374" s="248"/>
      <c r="BV374" s="248"/>
      <c r="BW374" s="248"/>
      <c r="BX374" s="248"/>
      <c r="BY374" s="248"/>
      <c r="BZ374" s="248"/>
      <c r="CA374" s="248"/>
      <c r="CB374" s="248"/>
      <c r="CC374" s="248"/>
      <c r="CD374" s="248"/>
      <c r="CE374" s="248"/>
      <c r="CF374" s="248"/>
      <c r="CG374" s="248"/>
      <c r="CH374" s="248"/>
      <c r="CI374" s="248"/>
      <c r="CJ374" s="248"/>
      <c r="CK374" s="248"/>
      <c r="CL374" s="248"/>
      <c r="CM374" s="248"/>
      <c r="CN374" s="248"/>
      <c r="CO374" s="248"/>
      <c r="CP374" s="248"/>
      <c r="CQ374" s="248"/>
      <c r="CR374" s="248"/>
      <c r="CS374" s="248"/>
      <c r="CT374" s="248"/>
      <c r="CU374" s="248"/>
      <c r="CV374" s="248"/>
      <c r="CW374" s="248"/>
      <c r="CX374" s="248"/>
      <c r="CY374" s="248"/>
      <c r="CZ374" s="248"/>
      <c r="DA374" s="248"/>
      <c r="DB374" s="248"/>
      <c r="DC374" s="248"/>
      <c r="DD374" s="248"/>
      <c r="DE374" s="248"/>
      <c r="DF374" s="248"/>
      <c r="DG374" s="248"/>
      <c r="DH374" s="248"/>
      <c r="DI374" s="248"/>
      <c r="DJ374" s="248"/>
      <c r="DK374" s="248"/>
      <c r="DL374" s="248"/>
      <c r="DM374" s="248"/>
    </row>
    <row r="375" spans="1:117" x14ac:dyDescent="0.2">
      <c r="G375" s="293"/>
      <c r="H375" s="293"/>
      <c r="I375" s="293"/>
      <c r="AP375" s="248"/>
      <c r="AQ375" s="248"/>
      <c r="AR375" s="248"/>
      <c r="AS375" s="248"/>
      <c r="AT375" s="248"/>
      <c r="AU375" s="248"/>
      <c r="AV375" s="248"/>
      <c r="AW375" s="248"/>
      <c r="AX375" s="248"/>
      <c r="AY375" s="248"/>
      <c r="AZ375" s="248"/>
      <c r="BA375" s="248"/>
      <c r="BB375" s="248"/>
      <c r="BC375" s="248"/>
      <c r="BD375" s="248"/>
      <c r="BE375" s="248"/>
      <c r="BF375" s="248"/>
      <c r="BG375" s="248"/>
      <c r="BH375" s="248"/>
      <c r="BI375" s="248"/>
      <c r="BJ375" s="248"/>
      <c r="BK375" s="248"/>
      <c r="BL375" s="248"/>
      <c r="BM375" s="248"/>
      <c r="BN375" s="248"/>
      <c r="BO375" s="248"/>
      <c r="BP375" s="248"/>
      <c r="BQ375" s="248"/>
      <c r="BR375" s="248"/>
      <c r="BS375" s="248"/>
      <c r="BT375" s="248"/>
      <c r="BU375" s="248"/>
      <c r="BV375" s="248"/>
      <c r="BW375" s="248"/>
      <c r="BX375" s="248"/>
      <c r="BY375" s="248"/>
      <c r="BZ375" s="248"/>
      <c r="CA375" s="248"/>
      <c r="CB375" s="248"/>
      <c r="CC375" s="248"/>
      <c r="CD375" s="248"/>
      <c r="CE375" s="248"/>
      <c r="CF375" s="248"/>
      <c r="CG375" s="248"/>
      <c r="CH375" s="248"/>
      <c r="CI375" s="248"/>
      <c r="CJ375" s="248"/>
      <c r="CK375" s="248"/>
      <c r="CL375" s="248"/>
      <c r="CM375" s="248"/>
      <c r="CN375" s="248"/>
      <c r="CO375" s="248"/>
      <c r="CP375" s="248"/>
      <c r="CQ375" s="248"/>
      <c r="CR375" s="248"/>
      <c r="CS375" s="248"/>
      <c r="CT375" s="248"/>
      <c r="CU375" s="248"/>
      <c r="CV375" s="248"/>
      <c r="CW375" s="248"/>
      <c r="CX375" s="248"/>
      <c r="CY375" s="248"/>
      <c r="CZ375" s="248"/>
      <c r="DA375" s="248"/>
      <c r="DB375" s="248"/>
      <c r="DC375" s="248"/>
      <c r="DD375" s="248"/>
      <c r="DE375" s="248"/>
      <c r="DF375" s="248"/>
      <c r="DG375" s="248"/>
      <c r="DH375" s="248"/>
      <c r="DI375" s="248"/>
      <c r="DJ375" s="248"/>
      <c r="DK375" s="248"/>
      <c r="DL375" s="248"/>
      <c r="DM375" s="248"/>
    </row>
    <row r="376" spans="1:117" x14ac:dyDescent="0.2">
      <c r="G376" s="293"/>
      <c r="H376" s="293"/>
      <c r="I376" s="293"/>
      <c r="AP376" s="248"/>
      <c r="AQ376" s="248"/>
      <c r="AR376" s="248"/>
      <c r="AS376" s="248"/>
      <c r="AT376" s="248"/>
      <c r="AU376" s="248"/>
      <c r="AV376" s="248"/>
      <c r="AW376" s="248"/>
      <c r="AX376" s="248"/>
      <c r="AY376" s="248"/>
      <c r="AZ376" s="248"/>
      <c r="BA376" s="248"/>
      <c r="BB376" s="248"/>
      <c r="BC376" s="248"/>
      <c r="BD376" s="248"/>
      <c r="BE376" s="248"/>
      <c r="BF376" s="248"/>
      <c r="BG376" s="248"/>
      <c r="BH376" s="248"/>
      <c r="BI376" s="248"/>
      <c r="BJ376" s="248"/>
      <c r="BK376" s="248"/>
      <c r="BL376" s="248"/>
      <c r="BM376" s="248"/>
      <c r="BN376" s="248"/>
      <c r="BO376" s="248"/>
      <c r="BP376" s="248"/>
      <c r="BQ376" s="248"/>
      <c r="BR376" s="248"/>
      <c r="BS376" s="248"/>
      <c r="BT376" s="248"/>
      <c r="BU376" s="248"/>
      <c r="BV376" s="248"/>
      <c r="BW376" s="248"/>
      <c r="BX376" s="248"/>
      <c r="BY376" s="248"/>
      <c r="BZ376" s="248"/>
      <c r="CA376" s="248"/>
      <c r="CB376" s="248"/>
      <c r="CC376" s="248"/>
      <c r="CD376" s="248"/>
      <c r="CE376" s="248"/>
      <c r="CF376" s="248"/>
      <c r="CG376" s="248"/>
      <c r="CH376" s="248"/>
      <c r="CI376" s="248"/>
      <c r="CJ376" s="248"/>
      <c r="CK376" s="248"/>
      <c r="CL376" s="248"/>
      <c r="CM376" s="248"/>
      <c r="CN376" s="248"/>
      <c r="CO376" s="248"/>
      <c r="CP376" s="248"/>
      <c r="CQ376" s="248"/>
      <c r="CR376" s="248"/>
      <c r="CS376" s="248"/>
      <c r="CT376" s="248"/>
      <c r="CU376" s="248"/>
      <c r="CV376" s="248"/>
      <c r="CW376" s="248"/>
      <c r="CX376" s="248"/>
      <c r="CY376" s="248"/>
      <c r="CZ376" s="248"/>
      <c r="DA376" s="248"/>
      <c r="DB376" s="248"/>
      <c r="DC376" s="248"/>
      <c r="DD376" s="248"/>
      <c r="DE376" s="248"/>
      <c r="DF376" s="248"/>
      <c r="DG376" s="248"/>
      <c r="DH376" s="248"/>
      <c r="DI376" s="248"/>
      <c r="DJ376" s="248"/>
      <c r="DK376" s="248"/>
      <c r="DL376" s="248"/>
      <c r="DM376" s="248"/>
    </row>
    <row r="377" spans="1:117" x14ac:dyDescent="0.2">
      <c r="G377" s="293"/>
      <c r="H377" s="293"/>
      <c r="I377" s="293"/>
      <c r="AP377" s="248"/>
      <c r="AQ377" s="248"/>
      <c r="AR377" s="248"/>
      <c r="AS377" s="248"/>
      <c r="AT377" s="248"/>
      <c r="AU377" s="248"/>
      <c r="AV377" s="248"/>
      <c r="AW377" s="248"/>
      <c r="AX377" s="248"/>
      <c r="AY377" s="248"/>
      <c r="AZ377" s="248"/>
      <c r="BA377" s="248"/>
      <c r="BB377" s="248"/>
      <c r="BC377" s="248"/>
      <c r="BD377" s="248"/>
      <c r="BE377" s="248"/>
      <c r="BF377" s="248"/>
      <c r="BG377" s="248"/>
      <c r="BH377" s="248"/>
      <c r="BI377" s="248"/>
      <c r="BJ377" s="248"/>
      <c r="BK377" s="248"/>
      <c r="BL377" s="248"/>
      <c r="BM377" s="248"/>
      <c r="BN377" s="248"/>
      <c r="BO377" s="248"/>
      <c r="BP377" s="248"/>
      <c r="BQ377" s="248"/>
      <c r="BR377" s="248"/>
      <c r="BS377" s="248"/>
      <c r="BT377" s="248"/>
      <c r="BU377" s="248"/>
      <c r="BV377" s="248"/>
      <c r="BW377" s="248"/>
      <c r="BX377" s="248"/>
      <c r="BY377" s="248"/>
      <c r="BZ377" s="248"/>
      <c r="CA377" s="248"/>
      <c r="CB377" s="248"/>
      <c r="CC377" s="248"/>
      <c r="CD377" s="248"/>
      <c r="CE377" s="248"/>
      <c r="CF377" s="248"/>
      <c r="CG377" s="248"/>
      <c r="CH377" s="248"/>
      <c r="CI377" s="248"/>
      <c r="CJ377" s="248"/>
      <c r="CK377" s="248"/>
      <c r="CL377" s="248"/>
      <c r="CM377" s="248"/>
      <c r="CN377" s="248"/>
      <c r="CO377" s="248"/>
      <c r="CP377" s="248"/>
      <c r="CQ377" s="248"/>
      <c r="CR377" s="248"/>
      <c r="CS377" s="248"/>
      <c r="CT377" s="248"/>
      <c r="CU377" s="248"/>
      <c r="CV377" s="248"/>
      <c r="CW377" s="248"/>
      <c r="CX377" s="248"/>
      <c r="CY377" s="248"/>
      <c r="CZ377" s="248"/>
      <c r="DA377" s="248"/>
      <c r="DB377" s="248"/>
      <c r="DC377" s="248"/>
      <c r="DD377" s="248"/>
      <c r="DE377" s="248"/>
      <c r="DF377" s="248"/>
      <c r="DG377" s="248"/>
      <c r="DH377" s="248"/>
      <c r="DI377" s="248"/>
      <c r="DJ377" s="248"/>
      <c r="DK377" s="248"/>
      <c r="DL377" s="248"/>
      <c r="DM377" s="248"/>
    </row>
    <row r="378" spans="1:117" x14ac:dyDescent="0.2">
      <c r="G378" s="293"/>
      <c r="H378" s="293"/>
      <c r="I378" s="293"/>
      <c r="AP378" s="248"/>
      <c r="AQ378" s="248"/>
      <c r="AR378" s="248"/>
      <c r="AS378" s="248"/>
      <c r="AT378" s="248"/>
      <c r="AU378" s="248"/>
      <c r="AV378" s="248"/>
      <c r="AW378" s="248"/>
      <c r="AX378" s="248"/>
      <c r="AY378" s="248"/>
      <c r="AZ378" s="248"/>
      <c r="BA378" s="248"/>
      <c r="BB378" s="248"/>
      <c r="BC378" s="248"/>
      <c r="BD378" s="248"/>
      <c r="BE378" s="248"/>
      <c r="BF378" s="248"/>
      <c r="BG378" s="248"/>
      <c r="BH378" s="248"/>
      <c r="BI378" s="248"/>
      <c r="BJ378" s="248"/>
      <c r="BK378" s="248"/>
      <c r="BL378" s="248"/>
      <c r="BM378" s="248"/>
      <c r="BN378" s="248"/>
      <c r="BO378" s="248"/>
      <c r="BP378" s="248"/>
      <c r="BQ378" s="248"/>
      <c r="BR378" s="248"/>
      <c r="BS378" s="248"/>
      <c r="BT378" s="248"/>
      <c r="BU378" s="248"/>
      <c r="BV378" s="248"/>
      <c r="BW378" s="248"/>
      <c r="BX378" s="248"/>
      <c r="BY378" s="248"/>
      <c r="BZ378" s="248"/>
      <c r="CA378" s="248"/>
      <c r="CB378" s="248"/>
      <c r="CC378" s="248"/>
      <c r="CD378" s="248"/>
      <c r="CE378" s="248"/>
      <c r="CF378" s="248"/>
      <c r="CG378" s="248"/>
      <c r="CH378" s="248"/>
      <c r="CI378" s="248"/>
      <c r="CJ378" s="248"/>
      <c r="CK378" s="248"/>
      <c r="CL378" s="248"/>
      <c r="CM378" s="248"/>
      <c r="CN378" s="248"/>
      <c r="CO378" s="248"/>
      <c r="CP378" s="248"/>
      <c r="CQ378" s="248"/>
      <c r="CR378" s="248"/>
      <c r="CS378" s="248"/>
      <c r="CT378" s="248"/>
      <c r="CU378" s="248"/>
      <c r="CV378" s="248"/>
      <c r="CW378" s="248"/>
      <c r="CX378" s="248"/>
      <c r="CY378" s="248"/>
      <c r="CZ378" s="248"/>
      <c r="DA378" s="248"/>
      <c r="DB378" s="248"/>
      <c r="DC378" s="248"/>
      <c r="DD378" s="248"/>
      <c r="DE378" s="248"/>
      <c r="DF378" s="248"/>
      <c r="DG378" s="248"/>
      <c r="DH378" s="248"/>
      <c r="DI378" s="248"/>
      <c r="DJ378" s="248"/>
      <c r="DK378" s="248"/>
      <c r="DL378" s="248"/>
      <c r="DM378" s="248"/>
    </row>
    <row r="379" spans="1:117" x14ac:dyDescent="0.2">
      <c r="G379" s="293"/>
      <c r="H379" s="293"/>
      <c r="I379" s="293"/>
      <c r="AP379" s="248"/>
      <c r="AQ379" s="248"/>
      <c r="AR379" s="248"/>
      <c r="AS379" s="248"/>
      <c r="AT379" s="248"/>
      <c r="AU379" s="248"/>
      <c r="AV379" s="248"/>
      <c r="AW379" s="248"/>
      <c r="AX379" s="248"/>
      <c r="AY379" s="248"/>
      <c r="AZ379" s="248"/>
      <c r="BA379" s="248"/>
      <c r="BB379" s="248"/>
      <c r="BC379" s="248"/>
      <c r="BD379" s="248"/>
      <c r="BE379" s="248"/>
      <c r="BF379" s="248"/>
      <c r="BG379" s="248"/>
      <c r="BH379" s="248"/>
      <c r="BI379" s="248"/>
      <c r="BJ379" s="248"/>
      <c r="BK379" s="248"/>
      <c r="BL379" s="248"/>
      <c r="BM379" s="248"/>
      <c r="BN379" s="248"/>
      <c r="BO379" s="248"/>
      <c r="BP379" s="248"/>
      <c r="BQ379" s="248"/>
      <c r="BR379" s="248"/>
      <c r="BS379" s="248"/>
      <c r="BT379" s="248"/>
      <c r="BU379" s="248"/>
      <c r="BV379" s="248"/>
      <c r="BW379" s="248"/>
      <c r="BX379" s="248"/>
      <c r="BY379" s="248"/>
      <c r="BZ379" s="248"/>
      <c r="CA379" s="248"/>
      <c r="CB379" s="248"/>
      <c r="CC379" s="248"/>
      <c r="CD379" s="248"/>
      <c r="CE379" s="248"/>
      <c r="CF379" s="248"/>
      <c r="CG379" s="248"/>
      <c r="CH379" s="248"/>
      <c r="CI379" s="248"/>
      <c r="CJ379" s="248"/>
      <c r="CK379" s="248"/>
      <c r="CL379" s="248"/>
      <c r="CM379" s="248"/>
      <c r="CN379" s="248"/>
      <c r="CO379" s="248"/>
      <c r="CP379" s="248"/>
      <c r="CQ379" s="248"/>
      <c r="CR379" s="248"/>
      <c r="CS379" s="248"/>
      <c r="CT379" s="248"/>
      <c r="CU379" s="248"/>
      <c r="CV379" s="248"/>
      <c r="CW379" s="248"/>
      <c r="CX379" s="248"/>
      <c r="CY379" s="248"/>
      <c r="CZ379" s="248"/>
      <c r="DA379" s="248"/>
      <c r="DB379" s="248"/>
      <c r="DC379" s="248"/>
      <c r="DD379" s="248"/>
      <c r="DE379" s="248"/>
      <c r="DF379" s="248"/>
      <c r="DG379" s="248"/>
      <c r="DH379" s="248"/>
      <c r="DI379" s="248"/>
      <c r="DJ379" s="248"/>
      <c r="DK379" s="248"/>
      <c r="DL379" s="248"/>
      <c r="DM379" s="248"/>
    </row>
    <row r="380" spans="1:117" x14ac:dyDescent="0.2">
      <c r="G380" s="293"/>
      <c r="H380" s="293"/>
      <c r="I380" s="293"/>
      <c r="AP380" s="248"/>
      <c r="AQ380" s="248"/>
      <c r="AR380" s="248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  <c r="BI380" s="248"/>
      <c r="BJ380" s="248"/>
      <c r="BK380" s="248"/>
      <c r="BL380" s="248"/>
      <c r="BM380" s="248"/>
      <c r="BN380" s="248"/>
      <c r="BO380" s="248"/>
      <c r="BP380" s="248"/>
      <c r="BQ380" s="248"/>
      <c r="BR380" s="248"/>
      <c r="BS380" s="248"/>
      <c r="BT380" s="248"/>
      <c r="BU380" s="248"/>
      <c r="BV380" s="248"/>
      <c r="BW380" s="248"/>
      <c r="BX380" s="248"/>
      <c r="BY380" s="248"/>
      <c r="BZ380" s="248"/>
      <c r="CA380" s="248"/>
      <c r="CB380" s="248"/>
      <c r="CC380" s="248"/>
      <c r="CD380" s="248"/>
      <c r="CE380" s="248"/>
      <c r="CF380" s="248"/>
      <c r="CG380" s="248"/>
      <c r="CH380" s="248"/>
      <c r="CI380" s="248"/>
      <c r="CJ380" s="248"/>
      <c r="CK380" s="248"/>
      <c r="CL380" s="248"/>
      <c r="CM380" s="248"/>
      <c r="CN380" s="248"/>
      <c r="CO380" s="248"/>
      <c r="CP380" s="248"/>
      <c r="CQ380" s="248"/>
      <c r="CR380" s="248"/>
      <c r="CS380" s="248"/>
      <c r="CT380" s="248"/>
      <c r="CU380" s="248"/>
      <c r="CV380" s="248"/>
      <c r="CW380" s="248"/>
      <c r="CX380" s="248"/>
      <c r="CY380" s="248"/>
      <c r="CZ380" s="248"/>
      <c r="DA380" s="248"/>
      <c r="DB380" s="248"/>
      <c r="DC380" s="248"/>
      <c r="DD380" s="248"/>
      <c r="DE380" s="248"/>
      <c r="DF380" s="248"/>
      <c r="DG380" s="248"/>
      <c r="DH380" s="248"/>
      <c r="DI380" s="248"/>
      <c r="DJ380" s="248"/>
      <c r="DK380" s="248"/>
      <c r="DL380" s="248"/>
      <c r="DM380" s="248"/>
    </row>
    <row r="381" spans="1:117" x14ac:dyDescent="0.2">
      <c r="G381" s="293"/>
      <c r="H381" s="293"/>
      <c r="I381" s="293"/>
      <c r="AP381" s="248"/>
      <c r="AQ381" s="248"/>
      <c r="AR381" s="248"/>
      <c r="AS381" s="248"/>
      <c r="AT381" s="248"/>
      <c r="AU381" s="248"/>
      <c r="AV381" s="248"/>
      <c r="AW381" s="248"/>
      <c r="AX381" s="248"/>
      <c r="AY381" s="248"/>
      <c r="AZ381" s="248"/>
      <c r="BA381" s="248"/>
      <c r="BB381" s="248"/>
      <c r="BC381" s="248"/>
      <c r="BD381" s="248"/>
      <c r="BE381" s="248"/>
      <c r="BF381" s="248"/>
      <c r="BG381" s="248"/>
      <c r="BH381" s="248"/>
      <c r="BI381" s="248"/>
      <c r="BJ381" s="248"/>
      <c r="BK381" s="248"/>
      <c r="BL381" s="248"/>
      <c r="BM381" s="248"/>
      <c r="BN381" s="248"/>
      <c r="BO381" s="248"/>
      <c r="BP381" s="248"/>
      <c r="BQ381" s="248"/>
      <c r="BR381" s="248"/>
      <c r="BS381" s="248"/>
      <c r="BT381" s="248"/>
      <c r="BU381" s="248"/>
      <c r="BV381" s="248"/>
      <c r="BW381" s="248"/>
      <c r="BX381" s="248"/>
      <c r="BY381" s="248"/>
      <c r="BZ381" s="248"/>
      <c r="CA381" s="248"/>
      <c r="CB381" s="248"/>
      <c r="CC381" s="248"/>
      <c r="CD381" s="248"/>
      <c r="CE381" s="248"/>
      <c r="CF381" s="248"/>
      <c r="CG381" s="248"/>
      <c r="CH381" s="248"/>
      <c r="CI381" s="248"/>
      <c r="CJ381" s="248"/>
      <c r="CK381" s="248"/>
      <c r="CL381" s="248"/>
      <c r="CM381" s="248"/>
      <c r="CN381" s="248"/>
      <c r="CO381" s="248"/>
      <c r="CP381" s="248"/>
      <c r="CQ381" s="248"/>
      <c r="CR381" s="248"/>
      <c r="CS381" s="248"/>
      <c r="CT381" s="248"/>
      <c r="CU381" s="248"/>
      <c r="CV381" s="248"/>
      <c r="CW381" s="248"/>
      <c r="CX381" s="248"/>
      <c r="CY381" s="248"/>
      <c r="CZ381" s="248"/>
      <c r="DA381" s="248"/>
      <c r="DB381" s="248"/>
      <c r="DC381" s="248"/>
      <c r="DD381" s="248"/>
      <c r="DE381" s="248"/>
      <c r="DF381" s="248"/>
      <c r="DG381" s="248"/>
      <c r="DH381" s="248"/>
      <c r="DI381" s="248"/>
      <c r="DJ381" s="248"/>
      <c r="DK381" s="248"/>
      <c r="DL381" s="248"/>
      <c r="DM381" s="248"/>
    </row>
    <row r="382" spans="1:117" x14ac:dyDescent="0.2">
      <c r="G382" s="293"/>
      <c r="H382" s="293"/>
      <c r="I382" s="293"/>
      <c r="AP382" s="248"/>
      <c r="AQ382" s="248"/>
      <c r="AR382" s="248"/>
      <c r="AS382" s="248"/>
      <c r="AT382" s="248"/>
      <c r="AU382" s="248"/>
      <c r="AV382" s="248"/>
      <c r="AW382" s="248"/>
      <c r="AX382" s="248"/>
      <c r="AY382" s="248"/>
      <c r="AZ382" s="248"/>
      <c r="BA382" s="248"/>
      <c r="BB382" s="248"/>
      <c r="BC382" s="248"/>
      <c r="BD382" s="248"/>
      <c r="BE382" s="248"/>
      <c r="BF382" s="248"/>
      <c r="BG382" s="248"/>
      <c r="BH382" s="248"/>
      <c r="BI382" s="248"/>
      <c r="BJ382" s="248"/>
      <c r="BK382" s="248"/>
      <c r="BL382" s="248"/>
      <c r="BM382" s="248"/>
      <c r="BN382" s="248"/>
      <c r="BO382" s="248"/>
      <c r="BP382" s="248"/>
      <c r="BQ382" s="248"/>
      <c r="BR382" s="248"/>
      <c r="BS382" s="248"/>
      <c r="BT382" s="248"/>
      <c r="BU382" s="248"/>
      <c r="BV382" s="248"/>
      <c r="BW382" s="248"/>
      <c r="BX382" s="248"/>
      <c r="BY382" s="248"/>
      <c r="BZ382" s="248"/>
      <c r="CA382" s="248"/>
      <c r="CB382" s="248"/>
      <c r="CC382" s="248"/>
      <c r="CD382" s="248"/>
      <c r="CE382" s="248"/>
      <c r="CF382" s="248"/>
      <c r="CG382" s="248"/>
      <c r="CH382" s="248"/>
      <c r="CI382" s="248"/>
      <c r="CJ382" s="248"/>
      <c r="CK382" s="248"/>
      <c r="CL382" s="248"/>
      <c r="CM382" s="248"/>
      <c r="CN382" s="248"/>
      <c r="CO382" s="248"/>
      <c r="CP382" s="248"/>
      <c r="CQ382" s="248"/>
      <c r="CR382" s="248"/>
      <c r="CS382" s="248"/>
      <c r="CT382" s="248"/>
      <c r="CU382" s="248"/>
      <c r="CV382" s="248"/>
      <c r="CW382" s="248"/>
      <c r="CX382" s="248"/>
      <c r="CY382" s="248"/>
      <c r="CZ382" s="248"/>
      <c r="DA382" s="248"/>
      <c r="DB382" s="248"/>
      <c r="DC382" s="248"/>
      <c r="DD382" s="248"/>
      <c r="DE382" s="248"/>
      <c r="DF382" s="248"/>
      <c r="DG382" s="248"/>
      <c r="DH382" s="248"/>
      <c r="DI382" s="248"/>
      <c r="DJ382" s="248"/>
      <c r="DK382" s="248"/>
      <c r="DL382" s="248"/>
      <c r="DM382" s="248"/>
    </row>
    <row r="383" spans="1:117" x14ac:dyDescent="0.2"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/>
      <c r="CO383" s="248"/>
      <c r="CP383" s="248"/>
      <c r="CQ383" s="248"/>
      <c r="CR383" s="248"/>
      <c r="CS383" s="248"/>
      <c r="CT383" s="248"/>
      <c r="CU383" s="248"/>
      <c r="CV383" s="248"/>
      <c r="CW383" s="248"/>
      <c r="CX383" s="248"/>
      <c r="CY383" s="248"/>
      <c r="CZ383" s="248"/>
      <c r="DA383" s="248"/>
      <c r="DB383" s="248"/>
      <c r="DC383" s="248"/>
      <c r="DD383" s="248"/>
      <c r="DE383" s="248"/>
      <c r="DF383" s="248"/>
      <c r="DG383" s="248"/>
      <c r="DH383" s="248"/>
      <c r="DI383" s="248"/>
      <c r="DJ383" s="248"/>
      <c r="DK383" s="248"/>
      <c r="DL383" s="248"/>
      <c r="DM383" s="248"/>
    </row>
    <row r="384" spans="1:117" x14ac:dyDescent="0.2"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/>
      <c r="CO384" s="248"/>
      <c r="CP384" s="248"/>
      <c r="CQ384" s="248"/>
      <c r="CR384" s="248"/>
      <c r="CS384" s="248"/>
      <c r="CT384" s="248"/>
      <c r="CU384" s="248"/>
      <c r="CV384" s="248"/>
      <c r="CW384" s="248"/>
      <c r="CX384" s="248"/>
      <c r="CY384" s="248"/>
      <c r="CZ384" s="248"/>
      <c r="DA384" s="248"/>
      <c r="DB384" s="248"/>
      <c r="DC384" s="248"/>
      <c r="DD384" s="248"/>
      <c r="DE384" s="248"/>
      <c r="DF384" s="248"/>
      <c r="DG384" s="248"/>
      <c r="DH384" s="248"/>
      <c r="DI384" s="248"/>
      <c r="DJ384" s="248"/>
      <c r="DK384" s="248"/>
      <c r="DL384" s="248"/>
      <c r="DM384" s="248"/>
    </row>
    <row r="385" spans="42:117" x14ac:dyDescent="0.2"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/>
      <c r="CO385" s="248"/>
      <c r="CP385" s="248"/>
      <c r="CQ385" s="248"/>
      <c r="CR385" s="248"/>
      <c r="CS385" s="248"/>
      <c r="CT385" s="248"/>
      <c r="CU385" s="248"/>
      <c r="CV385" s="248"/>
      <c r="CW385" s="248"/>
      <c r="CX385" s="248"/>
      <c r="CY385" s="248"/>
      <c r="CZ385" s="248"/>
      <c r="DA385" s="248"/>
      <c r="DB385" s="248"/>
      <c r="DC385" s="248"/>
      <c r="DD385" s="248"/>
      <c r="DE385" s="248"/>
      <c r="DF385" s="248"/>
      <c r="DG385" s="248"/>
      <c r="DH385" s="248"/>
      <c r="DI385" s="248"/>
      <c r="DJ385" s="248"/>
      <c r="DK385" s="248"/>
      <c r="DL385" s="248"/>
      <c r="DM385" s="248"/>
    </row>
    <row r="386" spans="42:117" x14ac:dyDescent="0.2"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/>
      <c r="CO386" s="248"/>
      <c r="CP386" s="248"/>
      <c r="CQ386" s="248"/>
      <c r="CR386" s="248"/>
      <c r="CS386" s="248"/>
      <c r="CT386" s="248"/>
      <c r="CU386" s="248"/>
      <c r="CV386" s="248"/>
      <c r="CW386" s="248"/>
      <c r="CX386" s="248"/>
      <c r="CY386" s="248"/>
      <c r="CZ386" s="248"/>
      <c r="DA386" s="248"/>
      <c r="DB386" s="248"/>
      <c r="DC386" s="248"/>
      <c r="DD386" s="248"/>
      <c r="DE386" s="248"/>
      <c r="DF386" s="248"/>
      <c r="DG386" s="248"/>
      <c r="DH386" s="248"/>
      <c r="DI386" s="248"/>
      <c r="DJ386" s="248"/>
      <c r="DK386" s="248"/>
      <c r="DL386" s="248"/>
      <c r="DM386" s="248"/>
    </row>
    <row r="387" spans="42:117" x14ac:dyDescent="0.2"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/>
      <c r="CO387" s="248"/>
      <c r="CP387" s="248"/>
      <c r="CQ387" s="248"/>
      <c r="CR387" s="248"/>
      <c r="CS387" s="248"/>
      <c r="CT387" s="248"/>
      <c r="CU387" s="248"/>
      <c r="CV387" s="248"/>
      <c r="CW387" s="248"/>
      <c r="CX387" s="248"/>
      <c r="CY387" s="248"/>
      <c r="CZ387" s="248"/>
      <c r="DA387" s="248"/>
      <c r="DB387" s="248"/>
      <c r="DC387" s="248"/>
      <c r="DD387" s="248"/>
      <c r="DE387" s="248"/>
      <c r="DF387" s="248"/>
      <c r="DG387" s="248"/>
      <c r="DH387" s="248"/>
      <c r="DI387" s="248"/>
      <c r="DJ387" s="248"/>
      <c r="DK387" s="248"/>
      <c r="DL387" s="248"/>
      <c r="DM387" s="248"/>
    </row>
    <row r="388" spans="42:117" x14ac:dyDescent="0.2"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/>
      <c r="CO388" s="248"/>
      <c r="CP388" s="248"/>
      <c r="CQ388" s="248"/>
      <c r="CR388" s="248"/>
      <c r="CS388" s="248"/>
      <c r="CT388" s="248"/>
      <c r="CU388" s="248"/>
      <c r="CV388" s="248"/>
      <c r="CW388" s="248"/>
      <c r="CX388" s="248"/>
      <c r="CY388" s="248"/>
      <c r="CZ388" s="248"/>
      <c r="DA388" s="248"/>
      <c r="DB388" s="248"/>
      <c r="DC388" s="248"/>
      <c r="DD388" s="248"/>
      <c r="DE388" s="248"/>
      <c r="DF388" s="248"/>
      <c r="DG388" s="248"/>
      <c r="DH388" s="248"/>
      <c r="DI388" s="248"/>
      <c r="DJ388" s="248"/>
      <c r="DK388" s="248"/>
      <c r="DL388" s="248"/>
      <c r="DM388" s="248"/>
    </row>
    <row r="389" spans="42:117" x14ac:dyDescent="0.2">
      <c r="AP389" s="248"/>
      <c r="AQ389" s="248"/>
      <c r="AR389" s="248"/>
      <c r="AS389" s="248"/>
      <c r="AT389" s="248"/>
      <c r="AU389" s="248"/>
      <c r="AV389" s="248"/>
      <c r="AW389" s="248"/>
      <c r="AX389" s="248"/>
      <c r="AY389" s="248"/>
      <c r="AZ389" s="248"/>
      <c r="BA389" s="248"/>
      <c r="BB389" s="248"/>
      <c r="BC389" s="248"/>
      <c r="BD389" s="248"/>
      <c r="BE389" s="248"/>
      <c r="BF389" s="248"/>
      <c r="BG389" s="248"/>
      <c r="BH389" s="248"/>
      <c r="BI389" s="248"/>
      <c r="BJ389" s="248"/>
      <c r="BK389" s="248"/>
      <c r="BL389" s="248"/>
      <c r="BM389" s="248"/>
      <c r="BN389" s="248"/>
      <c r="BO389" s="248"/>
      <c r="BP389" s="248"/>
      <c r="BQ389" s="248"/>
      <c r="BR389" s="248"/>
      <c r="BS389" s="248"/>
      <c r="BT389" s="248"/>
      <c r="BU389" s="248"/>
      <c r="BV389" s="248"/>
      <c r="BW389" s="248"/>
      <c r="BX389" s="248"/>
      <c r="BY389" s="248"/>
      <c r="BZ389" s="248"/>
      <c r="CA389" s="248"/>
      <c r="CB389" s="248"/>
      <c r="CC389" s="248"/>
      <c r="CD389" s="248"/>
      <c r="CE389" s="248"/>
      <c r="CF389" s="248"/>
      <c r="CG389" s="248"/>
      <c r="CH389" s="248"/>
      <c r="CI389" s="248"/>
      <c r="CJ389" s="248"/>
      <c r="CK389" s="248"/>
      <c r="CL389" s="248"/>
      <c r="CM389" s="248"/>
      <c r="CN389" s="248"/>
      <c r="CO389" s="248"/>
      <c r="CP389" s="248"/>
      <c r="CQ389" s="248"/>
      <c r="CR389" s="248"/>
      <c r="CS389" s="248"/>
      <c r="CT389" s="248"/>
      <c r="CU389" s="248"/>
      <c r="CV389" s="248"/>
      <c r="CW389" s="248"/>
      <c r="CX389" s="248"/>
      <c r="CY389" s="248"/>
      <c r="CZ389" s="248"/>
      <c r="DA389" s="248"/>
      <c r="DB389" s="248"/>
      <c r="DC389" s="248"/>
      <c r="DD389" s="248"/>
      <c r="DE389" s="248"/>
      <c r="DF389" s="248"/>
      <c r="DG389" s="248"/>
      <c r="DH389" s="248"/>
      <c r="DI389" s="248"/>
      <c r="DJ389" s="248"/>
      <c r="DK389" s="248"/>
      <c r="DL389" s="248"/>
      <c r="DM389" s="248"/>
    </row>
    <row r="390" spans="42:117" x14ac:dyDescent="0.2">
      <c r="AP390" s="248"/>
      <c r="AQ390" s="248"/>
      <c r="AR390" s="248"/>
      <c r="AS390" s="248"/>
      <c r="AT390" s="248"/>
      <c r="AU390" s="248"/>
      <c r="AV390" s="248"/>
      <c r="AW390" s="248"/>
      <c r="AX390" s="248"/>
      <c r="AY390" s="248"/>
      <c r="AZ390" s="248"/>
      <c r="BA390" s="248"/>
      <c r="BB390" s="248"/>
      <c r="BC390" s="248"/>
      <c r="BD390" s="248"/>
      <c r="BE390" s="248"/>
      <c r="BF390" s="248"/>
      <c r="BG390" s="248"/>
      <c r="BH390" s="248"/>
      <c r="BI390" s="248"/>
      <c r="BJ390" s="248"/>
      <c r="BK390" s="248"/>
      <c r="BL390" s="248"/>
      <c r="BM390" s="248"/>
      <c r="BN390" s="248"/>
      <c r="BO390" s="248"/>
      <c r="BP390" s="248"/>
      <c r="BQ390" s="248"/>
      <c r="BR390" s="248"/>
      <c r="BS390" s="248"/>
      <c r="BT390" s="248"/>
      <c r="BU390" s="248"/>
      <c r="BV390" s="248"/>
      <c r="BW390" s="248"/>
      <c r="BX390" s="248"/>
      <c r="BY390" s="248"/>
      <c r="BZ390" s="248"/>
      <c r="CA390" s="248"/>
      <c r="CB390" s="248"/>
      <c r="CC390" s="248"/>
      <c r="CD390" s="248"/>
      <c r="CE390" s="248"/>
      <c r="CF390" s="248"/>
      <c r="CG390" s="248"/>
      <c r="CH390" s="248"/>
      <c r="CI390" s="248"/>
      <c r="CJ390" s="248"/>
      <c r="CK390" s="248"/>
      <c r="CL390" s="248"/>
      <c r="CM390" s="248"/>
      <c r="CN390" s="248"/>
      <c r="CO390" s="248"/>
      <c r="CP390" s="248"/>
      <c r="CQ390" s="248"/>
      <c r="CR390" s="248"/>
      <c r="CS390" s="248"/>
      <c r="CT390" s="248"/>
      <c r="CU390" s="248"/>
      <c r="CV390" s="248"/>
      <c r="CW390" s="248"/>
      <c r="CX390" s="248"/>
      <c r="CY390" s="248"/>
      <c r="CZ390" s="248"/>
      <c r="DA390" s="248"/>
      <c r="DB390" s="248"/>
      <c r="DC390" s="248"/>
      <c r="DD390" s="248"/>
      <c r="DE390" s="248"/>
      <c r="DF390" s="248"/>
      <c r="DG390" s="248"/>
      <c r="DH390" s="248"/>
      <c r="DI390" s="248"/>
      <c r="DJ390" s="248"/>
      <c r="DK390" s="248"/>
      <c r="DL390" s="248"/>
      <c r="DM390" s="248"/>
    </row>
    <row r="391" spans="42:117" x14ac:dyDescent="0.2">
      <c r="AP391" s="248"/>
      <c r="AQ391" s="248"/>
      <c r="AR391" s="248"/>
      <c r="AS391" s="248"/>
      <c r="AT391" s="248"/>
      <c r="AU391" s="248"/>
      <c r="AV391" s="248"/>
      <c r="AW391" s="248"/>
      <c r="AX391" s="248"/>
      <c r="AY391" s="248"/>
      <c r="AZ391" s="248"/>
      <c r="BA391" s="248"/>
      <c r="BB391" s="248"/>
      <c r="BC391" s="248"/>
      <c r="BD391" s="248"/>
      <c r="BE391" s="248"/>
      <c r="BF391" s="248"/>
      <c r="BG391" s="248"/>
      <c r="BH391" s="248"/>
      <c r="BI391" s="248"/>
      <c r="BJ391" s="248"/>
      <c r="BK391" s="248"/>
      <c r="BL391" s="248"/>
      <c r="BM391" s="248"/>
      <c r="BN391" s="248"/>
      <c r="BO391" s="248"/>
      <c r="BP391" s="248"/>
      <c r="BQ391" s="248"/>
      <c r="BR391" s="248"/>
      <c r="BS391" s="248"/>
      <c r="BT391" s="248"/>
      <c r="BU391" s="248"/>
      <c r="BV391" s="248"/>
      <c r="BW391" s="248"/>
      <c r="BX391" s="248"/>
      <c r="BY391" s="248"/>
      <c r="BZ391" s="248"/>
      <c r="CA391" s="248"/>
      <c r="CB391" s="248"/>
      <c r="CC391" s="248"/>
      <c r="CD391" s="248"/>
      <c r="CE391" s="248"/>
      <c r="CF391" s="248"/>
      <c r="CG391" s="248"/>
      <c r="CH391" s="248"/>
      <c r="CI391" s="248"/>
      <c r="CJ391" s="248"/>
      <c r="CK391" s="248"/>
      <c r="CL391" s="248"/>
      <c r="CM391" s="248"/>
      <c r="CN391" s="248"/>
      <c r="CO391" s="248"/>
      <c r="CP391" s="248"/>
      <c r="CQ391" s="248"/>
      <c r="CR391" s="248"/>
      <c r="CS391" s="248"/>
      <c r="CT391" s="248"/>
      <c r="CU391" s="248"/>
      <c r="CV391" s="248"/>
      <c r="CW391" s="248"/>
      <c r="CX391" s="248"/>
      <c r="CY391" s="248"/>
      <c r="CZ391" s="248"/>
      <c r="DA391" s="248"/>
      <c r="DB391" s="248"/>
      <c r="DC391" s="248"/>
      <c r="DD391" s="248"/>
      <c r="DE391" s="248"/>
      <c r="DF391" s="248"/>
      <c r="DG391" s="248"/>
      <c r="DH391" s="248"/>
      <c r="DI391" s="248"/>
      <c r="DJ391" s="248"/>
      <c r="DK391" s="248"/>
      <c r="DL391" s="248"/>
      <c r="DM391" s="248"/>
    </row>
    <row r="392" spans="42:117" x14ac:dyDescent="0.2">
      <c r="AP392" s="248"/>
      <c r="AQ392" s="248"/>
      <c r="AR392" s="248"/>
      <c r="AS392" s="248"/>
      <c r="AT392" s="248"/>
      <c r="AU392" s="248"/>
      <c r="AV392" s="248"/>
      <c r="AW392" s="248"/>
      <c r="AX392" s="248"/>
      <c r="AY392" s="248"/>
      <c r="AZ392" s="248"/>
      <c r="BA392" s="248"/>
      <c r="BB392" s="248"/>
      <c r="BC392" s="248"/>
      <c r="BD392" s="248"/>
      <c r="BE392" s="248"/>
      <c r="BF392" s="248"/>
      <c r="BG392" s="248"/>
      <c r="BH392" s="248"/>
      <c r="BI392" s="248"/>
      <c r="BJ392" s="248"/>
      <c r="BK392" s="248"/>
      <c r="BL392" s="248"/>
      <c r="BM392" s="248"/>
      <c r="BN392" s="248"/>
      <c r="BO392" s="248"/>
      <c r="BP392" s="248"/>
      <c r="BQ392" s="248"/>
      <c r="BR392" s="248"/>
      <c r="BS392" s="248"/>
      <c r="BT392" s="248"/>
      <c r="BU392" s="248"/>
      <c r="BV392" s="248"/>
      <c r="BW392" s="248"/>
      <c r="BX392" s="248"/>
      <c r="BY392" s="248"/>
      <c r="BZ392" s="248"/>
      <c r="CA392" s="248"/>
      <c r="CB392" s="248"/>
      <c r="CC392" s="248"/>
      <c r="CD392" s="248"/>
      <c r="CE392" s="248"/>
      <c r="CF392" s="248"/>
      <c r="CG392" s="248"/>
      <c r="CH392" s="248"/>
      <c r="CI392" s="248"/>
      <c r="CJ392" s="248"/>
      <c r="CK392" s="248"/>
      <c r="CL392" s="248"/>
      <c r="CM392" s="248"/>
      <c r="CN392" s="248"/>
      <c r="CO392" s="248"/>
      <c r="CP392" s="248"/>
      <c r="CQ392" s="248"/>
      <c r="CR392" s="248"/>
      <c r="CS392" s="248"/>
      <c r="CT392" s="248"/>
      <c r="CU392" s="248"/>
      <c r="CV392" s="248"/>
      <c r="CW392" s="248"/>
      <c r="CX392" s="248"/>
      <c r="CY392" s="248"/>
      <c r="CZ392" s="248"/>
      <c r="DA392" s="248"/>
      <c r="DB392" s="248"/>
      <c r="DC392" s="248"/>
      <c r="DD392" s="248"/>
      <c r="DE392" s="248"/>
      <c r="DF392" s="248"/>
      <c r="DG392" s="248"/>
      <c r="DH392" s="248"/>
      <c r="DI392" s="248"/>
      <c r="DJ392" s="248"/>
      <c r="DK392" s="248"/>
      <c r="DL392" s="248"/>
      <c r="DM392" s="248"/>
    </row>
    <row r="393" spans="42:117" x14ac:dyDescent="0.2">
      <c r="AP393" s="248"/>
      <c r="AQ393" s="248"/>
      <c r="AR393" s="248"/>
      <c r="AS393" s="248"/>
      <c r="AT393" s="248"/>
      <c r="AU393" s="248"/>
      <c r="AV393" s="248"/>
      <c r="AW393" s="248"/>
      <c r="AX393" s="248"/>
      <c r="AY393" s="248"/>
      <c r="AZ393" s="248"/>
      <c r="BA393" s="248"/>
      <c r="BB393" s="248"/>
      <c r="BC393" s="248"/>
      <c r="BD393" s="248"/>
      <c r="BE393" s="248"/>
      <c r="BF393" s="248"/>
      <c r="BG393" s="248"/>
      <c r="BH393" s="248"/>
      <c r="BI393" s="248"/>
      <c r="BJ393" s="248"/>
      <c r="BK393" s="248"/>
      <c r="BL393" s="248"/>
      <c r="BM393" s="248"/>
      <c r="BN393" s="248"/>
      <c r="BO393" s="248"/>
      <c r="BP393" s="248"/>
      <c r="BQ393" s="248"/>
      <c r="BR393" s="248"/>
      <c r="BS393" s="248"/>
      <c r="BT393" s="248"/>
      <c r="BU393" s="248"/>
      <c r="BV393" s="248"/>
      <c r="BW393" s="248"/>
      <c r="BX393" s="248"/>
      <c r="BY393" s="248"/>
      <c r="BZ393" s="248"/>
      <c r="CA393" s="248"/>
      <c r="CB393" s="248"/>
      <c r="CC393" s="248"/>
      <c r="CD393" s="248"/>
      <c r="CE393" s="248"/>
      <c r="CF393" s="248"/>
      <c r="CG393" s="248"/>
      <c r="CH393" s="248"/>
      <c r="CI393" s="248"/>
      <c r="CJ393" s="248"/>
      <c r="CK393" s="248"/>
      <c r="CL393" s="248"/>
      <c r="CM393" s="248"/>
      <c r="CN393" s="248"/>
      <c r="CO393" s="248"/>
      <c r="CP393" s="248"/>
      <c r="CQ393" s="248"/>
      <c r="CR393" s="248"/>
      <c r="CS393" s="248"/>
      <c r="CT393" s="248"/>
      <c r="CU393" s="248"/>
      <c r="CV393" s="248"/>
      <c r="CW393" s="248"/>
      <c r="CX393" s="248"/>
      <c r="CY393" s="248"/>
      <c r="CZ393" s="248"/>
      <c r="DA393" s="248"/>
      <c r="DB393" s="248"/>
      <c r="DC393" s="248"/>
      <c r="DD393" s="248"/>
      <c r="DE393" s="248"/>
      <c r="DF393" s="248"/>
      <c r="DG393" s="248"/>
      <c r="DH393" s="248"/>
      <c r="DI393" s="248"/>
      <c r="DJ393" s="248"/>
      <c r="DK393" s="248"/>
      <c r="DL393" s="248"/>
      <c r="DM393" s="248"/>
    </row>
    <row r="394" spans="42:117" x14ac:dyDescent="0.2">
      <c r="AP394" s="248"/>
      <c r="AQ394" s="248"/>
      <c r="AR394" s="248"/>
      <c r="AS394" s="248"/>
      <c r="AT394" s="248"/>
      <c r="AU394" s="248"/>
      <c r="AV394" s="248"/>
      <c r="AW394" s="248"/>
      <c r="AX394" s="248"/>
      <c r="AY394" s="248"/>
      <c r="AZ394" s="248"/>
      <c r="BA394" s="248"/>
      <c r="BB394" s="248"/>
      <c r="BC394" s="248"/>
      <c r="BD394" s="248"/>
      <c r="BE394" s="248"/>
      <c r="BF394" s="248"/>
      <c r="BG394" s="248"/>
      <c r="BH394" s="248"/>
      <c r="BI394" s="248"/>
      <c r="BJ394" s="248"/>
      <c r="BK394" s="248"/>
      <c r="BL394" s="248"/>
      <c r="BM394" s="248"/>
      <c r="BN394" s="248"/>
      <c r="BO394" s="248"/>
      <c r="BP394" s="248"/>
      <c r="BQ394" s="248"/>
      <c r="BR394" s="248"/>
      <c r="BS394" s="248"/>
      <c r="BT394" s="248"/>
      <c r="BU394" s="248"/>
      <c r="BV394" s="248"/>
      <c r="BW394" s="248"/>
      <c r="BX394" s="248"/>
      <c r="BY394" s="248"/>
      <c r="BZ394" s="248"/>
      <c r="CA394" s="248"/>
      <c r="CB394" s="248"/>
      <c r="CC394" s="248"/>
      <c r="CD394" s="248"/>
      <c r="CE394" s="248"/>
      <c r="CF394" s="248"/>
      <c r="CG394" s="248"/>
      <c r="CH394" s="248"/>
      <c r="CI394" s="248"/>
      <c r="CJ394" s="248"/>
      <c r="CK394" s="248"/>
      <c r="CL394" s="248"/>
      <c r="CM394" s="248"/>
      <c r="CN394" s="248"/>
      <c r="CO394" s="248"/>
      <c r="CP394" s="248"/>
      <c r="CQ394" s="248"/>
      <c r="CR394" s="248"/>
      <c r="CS394" s="248"/>
      <c r="CT394" s="248"/>
      <c r="CU394" s="248"/>
      <c r="CV394" s="248"/>
      <c r="CW394" s="248"/>
      <c r="CX394" s="248"/>
      <c r="CY394" s="248"/>
      <c r="CZ394" s="248"/>
      <c r="DA394" s="248"/>
      <c r="DB394" s="248"/>
      <c r="DC394" s="248"/>
      <c r="DD394" s="248"/>
      <c r="DE394" s="248"/>
      <c r="DF394" s="248"/>
      <c r="DG394" s="248"/>
      <c r="DH394" s="248"/>
      <c r="DI394" s="248"/>
      <c r="DJ394" s="248"/>
      <c r="DK394" s="248"/>
      <c r="DL394" s="248"/>
      <c r="DM394" s="248"/>
    </row>
    <row r="395" spans="42:117" x14ac:dyDescent="0.2">
      <c r="AP395" s="248"/>
      <c r="AQ395" s="248"/>
      <c r="AR395" s="248"/>
      <c r="AS395" s="248"/>
      <c r="AT395" s="248"/>
      <c r="AU395" s="248"/>
      <c r="AV395" s="248"/>
      <c r="AW395" s="248"/>
      <c r="AX395" s="248"/>
      <c r="AY395" s="248"/>
      <c r="AZ395" s="248"/>
      <c r="BA395" s="248"/>
      <c r="BB395" s="248"/>
      <c r="BC395" s="248"/>
      <c r="BD395" s="248"/>
      <c r="BE395" s="248"/>
      <c r="BF395" s="248"/>
      <c r="BG395" s="248"/>
      <c r="BH395" s="248"/>
      <c r="BI395" s="248"/>
      <c r="BJ395" s="248"/>
      <c r="BK395" s="248"/>
      <c r="BL395" s="248"/>
      <c r="BM395" s="248"/>
      <c r="BN395" s="248"/>
      <c r="BO395" s="248"/>
      <c r="BP395" s="248"/>
      <c r="BQ395" s="248"/>
      <c r="BR395" s="248"/>
      <c r="BS395" s="248"/>
      <c r="BT395" s="248"/>
      <c r="BU395" s="248"/>
      <c r="BV395" s="248"/>
      <c r="BW395" s="248"/>
      <c r="BX395" s="248"/>
      <c r="BY395" s="248"/>
      <c r="BZ395" s="248"/>
      <c r="CA395" s="248"/>
      <c r="CB395" s="248"/>
      <c r="CC395" s="248"/>
      <c r="CD395" s="248"/>
      <c r="CE395" s="248"/>
      <c r="CF395" s="248"/>
      <c r="CG395" s="248"/>
      <c r="CH395" s="248"/>
      <c r="CI395" s="248"/>
      <c r="CJ395" s="248"/>
      <c r="CK395" s="248"/>
      <c r="CL395" s="248"/>
      <c r="CM395" s="248"/>
      <c r="CN395" s="248"/>
      <c r="CO395" s="248"/>
      <c r="CP395" s="248"/>
      <c r="CQ395" s="248"/>
      <c r="CR395" s="248"/>
      <c r="CS395" s="248"/>
      <c r="CT395" s="248"/>
      <c r="CU395" s="248"/>
      <c r="CV395" s="248"/>
      <c r="CW395" s="248"/>
      <c r="CX395" s="248"/>
      <c r="CY395" s="248"/>
      <c r="CZ395" s="248"/>
      <c r="DA395" s="248"/>
      <c r="DB395" s="248"/>
      <c r="DC395" s="248"/>
      <c r="DD395" s="248"/>
      <c r="DE395" s="248"/>
      <c r="DF395" s="248"/>
      <c r="DG395" s="248"/>
      <c r="DH395" s="248"/>
      <c r="DI395" s="248"/>
      <c r="DJ395" s="248"/>
      <c r="DK395" s="248"/>
      <c r="DL395" s="248"/>
      <c r="DM395" s="248"/>
    </row>
    <row r="396" spans="42:117" x14ac:dyDescent="0.2">
      <c r="AP396" s="248"/>
      <c r="AQ396" s="248"/>
      <c r="AR396" s="248"/>
      <c r="AS396" s="248"/>
      <c r="AT396" s="248"/>
      <c r="AU396" s="248"/>
      <c r="AV396" s="248"/>
      <c r="AW396" s="248"/>
      <c r="AX396" s="248"/>
      <c r="AY396" s="248"/>
      <c r="AZ396" s="248"/>
      <c r="BA396" s="248"/>
      <c r="BB396" s="248"/>
      <c r="BC396" s="248"/>
      <c r="BD396" s="248"/>
      <c r="BE396" s="248"/>
      <c r="BF396" s="248"/>
      <c r="BG396" s="248"/>
      <c r="BH396" s="248"/>
      <c r="BI396" s="248"/>
      <c r="BJ396" s="248"/>
      <c r="BK396" s="248"/>
      <c r="BL396" s="248"/>
      <c r="BM396" s="248"/>
      <c r="BN396" s="248"/>
      <c r="BO396" s="248"/>
      <c r="BP396" s="248"/>
      <c r="BQ396" s="248"/>
      <c r="BR396" s="248"/>
      <c r="BS396" s="248"/>
      <c r="BT396" s="248"/>
      <c r="BU396" s="248"/>
      <c r="BV396" s="248"/>
      <c r="BW396" s="248"/>
      <c r="BX396" s="248"/>
      <c r="BY396" s="248"/>
      <c r="BZ396" s="248"/>
      <c r="CA396" s="248"/>
      <c r="CB396" s="248"/>
      <c r="CC396" s="248"/>
      <c r="CD396" s="248"/>
      <c r="CE396" s="248"/>
      <c r="CF396" s="248"/>
      <c r="CG396" s="248"/>
      <c r="CH396" s="248"/>
      <c r="CI396" s="248"/>
      <c r="CJ396" s="248"/>
      <c r="CK396" s="248"/>
      <c r="CL396" s="248"/>
      <c r="CM396" s="248"/>
      <c r="CN396" s="248"/>
      <c r="CO396" s="248"/>
      <c r="CP396" s="248"/>
      <c r="CQ396" s="248"/>
      <c r="CR396" s="248"/>
      <c r="CS396" s="248"/>
      <c r="CT396" s="248"/>
      <c r="CU396" s="248"/>
      <c r="CV396" s="248"/>
      <c r="CW396" s="248"/>
      <c r="CX396" s="248"/>
      <c r="CY396" s="248"/>
      <c r="CZ396" s="248"/>
      <c r="DA396" s="248"/>
      <c r="DB396" s="248"/>
      <c r="DC396" s="248"/>
      <c r="DD396" s="248"/>
      <c r="DE396" s="248"/>
      <c r="DF396" s="248"/>
      <c r="DG396" s="248"/>
      <c r="DH396" s="248"/>
      <c r="DI396" s="248"/>
      <c r="DJ396" s="248"/>
      <c r="DK396" s="248"/>
      <c r="DL396" s="248"/>
      <c r="DM396" s="248"/>
    </row>
    <row r="397" spans="42:117" x14ac:dyDescent="0.2">
      <c r="AP397" s="248"/>
      <c r="AQ397" s="248"/>
      <c r="AR397" s="248"/>
      <c r="AS397" s="248"/>
      <c r="AT397" s="248"/>
      <c r="AU397" s="248"/>
      <c r="AV397" s="248"/>
      <c r="AW397" s="248"/>
      <c r="AX397" s="248"/>
      <c r="AY397" s="248"/>
      <c r="AZ397" s="248"/>
      <c r="BA397" s="248"/>
      <c r="BB397" s="248"/>
      <c r="BC397" s="248"/>
      <c r="BD397" s="248"/>
      <c r="BE397" s="248"/>
      <c r="BF397" s="248"/>
      <c r="BG397" s="248"/>
      <c r="BH397" s="248"/>
      <c r="BI397" s="248"/>
      <c r="BJ397" s="248"/>
      <c r="BK397" s="248"/>
      <c r="BL397" s="248"/>
      <c r="BM397" s="248"/>
      <c r="BN397" s="248"/>
      <c r="BO397" s="248"/>
      <c r="BP397" s="248"/>
      <c r="BQ397" s="248"/>
      <c r="BR397" s="248"/>
      <c r="BS397" s="248"/>
      <c r="BT397" s="248"/>
      <c r="BU397" s="248"/>
      <c r="BV397" s="248"/>
      <c r="BW397" s="248"/>
      <c r="BX397" s="248"/>
      <c r="BY397" s="248"/>
      <c r="BZ397" s="248"/>
      <c r="CA397" s="248"/>
      <c r="CB397" s="248"/>
      <c r="CC397" s="248"/>
      <c r="CD397" s="248"/>
      <c r="CE397" s="248"/>
      <c r="CF397" s="248"/>
      <c r="CG397" s="248"/>
      <c r="CH397" s="248"/>
      <c r="CI397" s="248"/>
      <c r="CJ397" s="248"/>
      <c r="CK397" s="248"/>
      <c r="CL397" s="248"/>
      <c r="CM397" s="248"/>
      <c r="CN397" s="248"/>
      <c r="CO397" s="248"/>
      <c r="CP397" s="248"/>
      <c r="CQ397" s="248"/>
      <c r="CR397" s="248"/>
      <c r="CS397" s="248"/>
      <c r="CT397" s="248"/>
      <c r="CU397" s="248"/>
      <c r="CV397" s="248"/>
      <c r="CW397" s="248"/>
      <c r="CX397" s="248"/>
      <c r="CY397" s="248"/>
      <c r="CZ397" s="248"/>
      <c r="DA397" s="248"/>
      <c r="DB397" s="248"/>
      <c r="DC397" s="248"/>
      <c r="DD397" s="248"/>
      <c r="DE397" s="248"/>
      <c r="DF397" s="248"/>
      <c r="DG397" s="248"/>
      <c r="DH397" s="248"/>
      <c r="DI397" s="248"/>
      <c r="DJ397" s="248"/>
      <c r="DK397" s="248"/>
      <c r="DL397" s="248"/>
      <c r="DM397" s="248"/>
    </row>
    <row r="398" spans="42:117" x14ac:dyDescent="0.2">
      <c r="AP398" s="248"/>
      <c r="AQ398" s="248"/>
      <c r="AR398" s="248"/>
      <c r="AS398" s="248"/>
      <c r="AT398" s="248"/>
      <c r="AU398" s="248"/>
      <c r="AV398" s="248"/>
      <c r="AW398" s="248"/>
      <c r="AX398" s="248"/>
      <c r="AY398" s="248"/>
      <c r="AZ398" s="248"/>
      <c r="BA398" s="248"/>
      <c r="BB398" s="248"/>
      <c r="BC398" s="248"/>
      <c r="BD398" s="248"/>
      <c r="BE398" s="248"/>
      <c r="BF398" s="248"/>
      <c r="BG398" s="248"/>
      <c r="BH398" s="248"/>
      <c r="BI398" s="248"/>
      <c r="BJ398" s="248"/>
      <c r="BK398" s="248"/>
      <c r="BL398" s="248"/>
      <c r="BM398" s="248"/>
      <c r="BN398" s="248"/>
      <c r="BO398" s="248"/>
      <c r="BP398" s="248"/>
      <c r="BQ398" s="248"/>
      <c r="BR398" s="248"/>
      <c r="BS398" s="248"/>
      <c r="BT398" s="248"/>
      <c r="BU398" s="248"/>
      <c r="BV398" s="248"/>
      <c r="BW398" s="248"/>
      <c r="BX398" s="248"/>
      <c r="BY398" s="248"/>
      <c r="BZ398" s="248"/>
      <c r="CA398" s="248"/>
      <c r="CB398" s="248"/>
      <c r="CC398" s="248"/>
      <c r="CD398" s="248"/>
      <c r="CE398" s="248"/>
      <c r="CF398" s="248"/>
      <c r="CG398" s="248"/>
      <c r="CH398" s="248"/>
      <c r="CI398" s="248"/>
      <c r="CJ398" s="248"/>
      <c r="CK398" s="248"/>
      <c r="CL398" s="248"/>
      <c r="CM398" s="248"/>
      <c r="CN398" s="248"/>
      <c r="CO398" s="248"/>
      <c r="CP398" s="248"/>
      <c r="CQ398" s="248"/>
      <c r="CR398" s="248"/>
      <c r="CS398" s="248"/>
      <c r="CT398" s="248"/>
      <c r="CU398" s="248"/>
      <c r="CV398" s="248"/>
      <c r="CW398" s="248"/>
      <c r="CX398" s="248"/>
      <c r="CY398" s="248"/>
      <c r="CZ398" s="248"/>
      <c r="DA398" s="248"/>
      <c r="DB398" s="248"/>
      <c r="DC398" s="248"/>
      <c r="DD398" s="248"/>
      <c r="DE398" s="248"/>
      <c r="DF398" s="248"/>
      <c r="DG398" s="248"/>
      <c r="DH398" s="248"/>
      <c r="DI398" s="248"/>
      <c r="DJ398" s="248"/>
      <c r="DK398" s="248"/>
      <c r="DL398" s="248"/>
      <c r="DM398" s="248"/>
    </row>
    <row r="399" spans="42:117" x14ac:dyDescent="0.2">
      <c r="AP399" s="248"/>
      <c r="AQ399" s="248"/>
      <c r="AR399" s="248"/>
      <c r="AS399" s="248"/>
      <c r="AT399" s="248"/>
      <c r="AU399" s="248"/>
      <c r="AV399" s="248"/>
      <c r="AW399" s="248"/>
      <c r="AX399" s="248"/>
      <c r="AY399" s="248"/>
      <c r="AZ399" s="248"/>
      <c r="BA399" s="248"/>
      <c r="BB399" s="248"/>
      <c r="BC399" s="248"/>
      <c r="BD399" s="248"/>
      <c r="BE399" s="248"/>
      <c r="BF399" s="248"/>
      <c r="BG399" s="248"/>
      <c r="BH399" s="248"/>
      <c r="BI399" s="248"/>
      <c r="BJ399" s="248"/>
      <c r="BK399" s="248"/>
      <c r="BL399" s="248"/>
      <c r="BM399" s="248"/>
      <c r="BN399" s="248"/>
      <c r="BO399" s="248"/>
      <c r="BP399" s="248"/>
      <c r="BQ399" s="248"/>
      <c r="BR399" s="248"/>
      <c r="BS399" s="248"/>
      <c r="BT399" s="248"/>
      <c r="BU399" s="248"/>
      <c r="BV399" s="248"/>
      <c r="BW399" s="248"/>
      <c r="BX399" s="248"/>
      <c r="BY399" s="248"/>
      <c r="BZ399" s="248"/>
      <c r="CA399" s="248"/>
      <c r="CB399" s="248"/>
      <c r="CC399" s="248"/>
      <c r="CD399" s="248"/>
      <c r="CE399" s="248"/>
      <c r="CF399" s="248"/>
      <c r="CG399" s="248"/>
      <c r="CH399" s="248"/>
      <c r="CI399" s="248"/>
      <c r="CJ399" s="248"/>
      <c r="CK399" s="248"/>
      <c r="CL399" s="248"/>
      <c r="CM399" s="248"/>
      <c r="CN399" s="248"/>
      <c r="CO399" s="248"/>
      <c r="CP399" s="248"/>
      <c r="CQ399" s="248"/>
      <c r="CR399" s="248"/>
      <c r="CS399" s="248"/>
      <c r="CT399" s="248"/>
      <c r="CU399" s="248"/>
      <c r="CV399" s="248"/>
      <c r="CW399" s="248"/>
      <c r="CX399" s="248"/>
      <c r="CY399" s="248"/>
      <c r="CZ399" s="248"/>
      <c r="DA399" s="248"/>
      <c r="DB399" s="248"/>
      <c r="DC399" s="248"/>
      <c r="DD399" s="248"/>
      <c r="DE399" s="248"/>
      <c r="DF399" s="248"/>
      <c r="DG399" s="248"/>
      <c r="DH399" s="248"/>
      <c r="DI399" s="248"/>
      <c r="DJ399" s="248"/>
      <c r="DK399" s="248"/>
      <c r="DL399" s="248"/>
      <c r="DM399" s="248"/>
    </row>
    <row r="400" spans="42:117" x14ac:dyDescent="0.2">
      <c r="AP400" s="248"/>
      <c r="AQ400" s="248"/>
      <c r="AR400" s="248"/>
      <c r="AS400" s="248"/>
      <c r="AT400" s="248"/>
      <c r="AU400" s="248"/>
      <c r="AV400" s="248"/>
      <c r="AW400" s="248"/>
      <c r="AX400" s="248"/>
      <c r="AY400" s="248"/>
      <c r="AZ400" s="248"/>
      <c r="BA400" s="248"/>
      <c r="BB400" s="248"/>
      <c r="BC400" s="248"/>
      <c r="BD400" s="248"/>
      <c r="BE400" s="248"/>
      <c r="BF400" s="248"/>
      <c r="BG400" s="248"/>
      <c r="BH400" s="248"/>
      <c r="BI400" s="248"/>
      <c r="BJ400" s="248"/>
      <c r="BK400" s="248"/>
      <c r="BL400" s="248"/>
      <c r="BM400" s="248"/>
      <c r="BN400" s="248"/>
      <c r="BO400" s="248"/>
      <c r="BP400" s="248"/>
      <c r="BQ400" s="248"/>
      <c r="BR400" s="248"/>
      <c r="BS400" s="248"/>
      <c r="BT400" s="248"/>
      <c r="BU400" s="248"/>
      <c r="BV400" s="248"/>
      <c r="BW400" s="248"/>
      <c r="BX400" s="248"/>
      <c r="BY400" s="248"/>
      <c r="BZ400" s="248"/>
      <c r="CA400" s="248"/>
      <c r="CB400" s="248"/>
      <c r="CC400" s="248"/>
      <c r="CD400" s="248"/>
      <c r="CE400" s="248"/>
      <c r="CF400" s="248"/>
      <c r="CG400" s="248"/>
      <c r="CH400" s="248"/>
      <c r="CI400" s="248"/>
      <c r="CJ400" s="248"/>
      <c r="CK400" s="248"/>
      <c r="CL400" s="248"/>
      <c r="CM400" s="248"/>
      <c r="CN400" s="248"/>
      <c r="CO400" s="248"/>
      <c r="CP400" s="248"/>
      <c r="CQ400" s="248"/>
      <c r="CR400" s="248"/>
      <c r="CS400" s="248"/>
      <c r="CT400" s="248"/>
      <c r="CU400" s="248"/>
      <c r="CV400" s="248"/>
      <c r="CW400" s="248"/>
      <c r="CX400" s="248"/>
      <c r="CY400" s="248"/>
      <c r="CZ400" s="248"/>
      <c r="DA400" s="248"/>
      <c r="DB400" s="248"/>
      <c r="DC400" s="248"/>
      <c r="DD400" s="248"/>
      <c r="DE400" s="248"/>
      <c r="DF400" s="248"/>
      <c r="DG400" s="248"/>
      <c r="DH400" s="248"/>
      <c r="DI400" s="248"/>
      <c r="DJ400" s="248"/>
      <c r="DK400" s="248"/>
      <c r="DL400" s="248"/>
      <c r="DM400" s="248"/>
    </row>
    <row r="401" spans="42:117" x14ac:dyDescent="0.2">
      <c r="AP401" s="248"/>
      <c r="AQ401" s="248"/>
      <c r="AR401" s="248"/>
      <c r="AS401" s="248"/>
      <c r="AT401" s="248"/>
      <c r="AU401" s="248"/>
      <c r="AV401" s="248"/>
      <c r="AW401" s="248"/>
      <c r="AX401" s="248"/>
      <c r="AY401" s="248"/>
      <c r="AZ401" s="248"/>
      <c r="BA401" s="248"/>
      <c r="BB401" s="248"/>
      <c r="BC401" s="248"/>
      <c r="BD401" s="248"/>
      <c r="BE401" s="248"/>
      <c r="BF401" s="248"/>
      <c r="BG401" s="248"/>
      <c r="BH401" s="248"/>
      <c r="BI401" s="248"/>
      <c r="BJ401" s="248"/>
      <c r="BK401" s="248"/>
      <c r="BL401" s="248"/>
      <c r="BM401" s="248"/>
      <c r="BN401" s="248"/>
      <c r="BO401" s="248"/>
      <c r="BP401" s="248"/>
      <c r="BQ401" s="248"/>
      <c r="BR401" s="248"/>
      <c r="BS401" s="248"/>
      <c r="BT401" s="248"/>
      <c r="BU401" s="248"/>
      <c r="BV401" s="248"/>
      <c r="BW401" s="248"/>
      <c r="BX401" s="248"/>
      <c r="BY401" s="248"/>
      <c r="BZ401" s="248"/>
      <c r="CA401" s="248"/>
      <c r="CB401" s="248"/>
      <c r="CC401" s="248"/>
      <c r="CD401" s="248"/>
      <c r="CE401" s="248"/>
      <c r="CF401" s="248"/>
      <c r="CG401" s="248"/>
      <c r="CH401" s="248"/>
      <c r="CI401" s="248"/>
      <c r="CJ401" s="248"/>
      <c r="CK401" s="248"/>
      <c r="CL401" s="248"/>
      <c r="CM401" s="248"/>
      <c r="CN401" s="248"/>
      <c r="CO401" s="248"/>
      <c r="CP401" s="248"/>
      <c r="CQ401" s="248"/>
      <c r="CR401" s="248"/>
      <c r="CS401" s="248"/>
      <c r="CT401" s="248"/>
      <c r="CU401" s="248"/>
      <c r="CV401" s="248"/>
      <c r="CW401" s="248"/>
      <c r="CX401" s="248"/>
      <c r="CY401" s="248"/>
      <c r="CZ401" s="248"/>
      <c r="DA401" s="248"/>
      <c r="DB401" s="248"/>
      <c r="DC401" s="248"/>
      <c r="DD401" s="248"/>
      <c r="DE401" s="248"/>
      <c r="DF401" s="248"/>
      <c r="DG401" s="248"/>
      <c r="DH401" s="248"/>
      <c r="DI401" s="248"/>
      <c r="DJ401" s="248"/>
      <c r="DK401" s="248"/>
      <c r="DL401" s="248"/>
      <c r="DM401" s="248"/>
    </row>
    <row r="402" spans="42:117" x14ac:dyDescent="0.2">
      <c r="AP402" s="248"/>
      <c r="AQ402" s="248"/>
      <c r="AR402" s="248"/>
      <c r="AS402" s="248"/>
      <c r="AT402" s="248"/>
      <c r="AU402" s="248"/>
      <c r="AV402" s="248"/>
      <c r="AW402" s="248"/>
      <c r="AX402" s="248"/>
      <c r="AY402" s="248"/>
      <c r="AZ402" s="248"/>
      <c r="BA402" s="248"/>
      <c r="BB402" s="248"/>
      <c r="BC402" s="248"/>
      <c r="BD402" s="248"/>
      <c r="BE402" s="248"/>
      <c r="BF402" s="248"/>
      <c r="BG402" s="248"/>
      <c r="BH402" s="248"/>
      <c r="BI402" s="248"/>
      <c r="BJ402" s="248"/>
      <c r="BK402" s="248"/>
      <c r="BL402" s="248"/>
      <c r="BM402" s="248"/>
      <c r="BN402" s="248"/>
      <c r="BO402" s="248"/>
      <c r="BP402" s="248"/>
      <c r="BQ402" s="248"/>
      <c r="BR402" s="248"/>
      <c r="BS402" s="248"/>
      <c r="BT402" s="248"/>
      <c r="BU402" s="248"/>
      <c r="BV402" s="248"/>
      <c r="BW402" s="248"/>
      <c r="BX402" s="248"/>
      <c r="BY402" s="248"/>
      <c r="BZ402" s="248"/>
      <c r="CA402" s="248"/>
      <c r="CB402" s="248"/>
      <c r="CC402" s="248"/>
      <c r="CD402" s="248"/>
      <c r="CE402" s="248"/>
      <c r="CF402" s="248"/>
      <c r="CG402" s="248"/>
      <c r="CH402" s="248"/>
      <c r="CI402" s="248"/>
      <c r="CJ402" s="248"/>
      <c r="CK402" s="248"/>
      <c r="CL402" s="248"/>
      <c r="CM402" s="248"/>
      <c r="CN402" s="248"/>
      <c r="CO402" s="248"/>
      <c r="CP402" s="248"/>
      <c r="CQ402" s="248"/>
      <c r="CR402" s="248"/>
      <c r="CS402" s="248"/>
      <c r="CT402" s="248"/>
      <c r="CU402" s="248"/>
      <c r="CV402" s="248"/>
      <c r="CW402" s="248"/>
      <c r="CX402" s="248"/>
      <c r="CY402" s="248"/>
      <c r="CZ402" s="248"/>
      <c r="DA402" s="248"/>
      <c r="DB402" s="248"/>
      <c r="DC402" s="248"/>
      <c r="DD402" s="248"/>
      <c r="DE402" s="248"/>
      <c r="DF402" s="248"/>
      <c r="DG402" s="248"/>
      <c r="DH402" s="248"/>
      <c r="DI402" s="248"/>
      <c r="DJ402" s="248"/>
      <c r="DK402" s="248"/>
      <c r="DL402" s="248"/>
      <c r="DM402" s="248"/>
    </row>
    <row r="403" spans="42:117" x14ac:dyDescent="0.2">
      <c r="AP403" s="248"/>
      <c r="AQ403" s="248"/>
      <c r="AR403" s="248"/>
      <c r="AS403" s="248"/>
      <c r="AT403" s="248"/>
      <c r="AU403" s="248"/>
      <c r="AV403" s="248"/>
      <c r="AW403" s="248"/>
      <c r="AX403" s="248"/>
      <c r="AY403" s="248"/>
      <c r="AZ403" s="248"/>
      <c r="BA403" s="248"/>
      <c r="BB403" s="248"/>
      <c r="BC403" s="248"/>
      <c r="BD403" s="248"/>
      <c r="BE403" s="248"/>
      <c r="BF403" s="248"/>
      <c r="BG403" s="248"/>
      <c r="BH403" s="248"/>
      <c r="BI403" s="248"/>
      <c r="BJ403" s="248"/>
      <c r="BK403" s="248"/>
      <c r="BL403" s="248"/>
      <c r="BM403" s="248"/>
      <c r="BN403" s="248"/>
      <c r="BO403" s="248"/>
      <c r="BP403" s="248"/>
      <c r="BQ403" s="248"/>
      <c r="BR403" s="248"/>
      <c r="BS403" s="248"/>
      <c r="BT403" s="248"/>
      <c r="BU403" s="248"/>
      <c r="BV403" s="248"/>
      <c r="BW403" s="248"/>
      <c r="BX403" s="248"/>
      <c r="BY403" s="248"/>
      <c r="BZ403" s="248"/>
      <c r="CA403" s="248"/>
      <c r="CB403" s="248"/>
      <c r="CC403" s="248"/>
      <c r="CD403" s="248"/>
      <c r="CE403" s="248"/>
      <c r="CF403" s="248"/>
      <c r="CG403" s="248"/>
      <c r="CH403" s="248"/>
      <c r="CI403" s="248"/>
      <c r="CJ403" s="248"/>
      <c r="CK403" s="248"/>
      <c r="CL403" s="248"/>
      <c r="CM403" s="248"/>
      <c r="CN403" s="248"/>
      <c r="CO403" s="248"/>
      <c r="CP403" s="248"/>
      <c r="CQ403" s="248"/>
      <c r="CR403" s="248"/>
      <c r="CS403" s="248"/>
      <c r="CT403" s="248"/>
      <c r="CU403" s="248"/>
      <c r="CV403" s="248"/>
      <c r="CW403" s="248"/>
      <c r="CX403" s="248"/>
      <c r="CY403" s="248"/>
      <c r="CZ403" s="248"/>
      <c r="DA403" s="248"/>
      <c r="DB403" s="248"/>
      <c r="DC403" s="248"/>
      <c r="DD403" s="248"/>
      <c r="DE403" s="248"/>
      <c r="DF403" s="248"/>
      <c r="DG403" s="248"/>
      <c r="DH403" s="248"/>
      <c r="DI403" s="248"/>
      <c r="DJ403" s="248"/>
      <c r="DK403" s="248"/>
      <c r="DL403" s="248"/>
      <c r="DM403" s="248"/>
    </row>
    <row r="404" spans="42:117" x14ac:dyDescent="0.2">
      <c r="AP404" s="248"/>
      <c r="AQ404" s="248"/>
      <c r="AR404" s="248"/>
      <c r="AS404" s="248"/>
      <c r="AT404" s="248"/>
      <c r="AU404" s="248"/>
      <c r="AV404" s="248"/>
      <c r="AW404" s="248"/>
      <c r="AX404" s="248"/>
      <c r="AY404" s="248"/>
      <c r="AZ404" s="248"/>
      <c r="BA404" s="248"/>
      <c r="BB404" s="248"/>
      <c r="BC404" s="248"/>
      <c r="BD404" s="248"/>
      <c r="BE404" s="248"/>
      <c r="BF404" s="248"/>
      <c r="BG404" s="248"/>
      <c r="BH404" s="248"/>
      <c r="BI404" s="248"/>
      <c r="BJ404" s="248"/>
      <c r="BK404" s="248"/>
      <c r="BL404" s="248"/>
      <c r="BM404" s="248"/>
      <c r="BN404" s="248"/>
      <c r="BO404" s="248"/>
      <c r="BP404" s="248"/>
      <c r="BQ404" s="248"/>
      <c r="BR404" s="248"/>
      <c r="BS404" s="248"/>
      <c r="BT404" s="248"/>
      <c r="BU404" s="248"/>
      <c r="BV404" s="248"/>
      <c r="BW404" s="248"/>
      <c r="BX404" s="248"/>
      <c r="BY404" s="248"/>
      <c r="BZ404" s="248"/>
      <c r="CA404" s="248"/>
      <c r="CB404" s="248"/>
      <c r="CC404" s="248"/>
      <c r="CD404" s="248"/>
      <c r="CE404" s="248"/>
      <c r="CF404" s="248"/>
      <c r="CG404" s="248"/>
      <c r="CH404" s="248"/>
      <c r="CI404" s="248"/>
      <c r="CJ404" s="248"/>
      <c r="CK404" s="248"/>
      <c r="CL404" s="248"/>
      <c r="CM404" s="248"/>
      <c r="CN404" s="248"/>
      <c r="CO404" s="248"/>
      <c r="CP404" s="248"/>
      <c r="CQ404" s="248"/>
      <c r="CR404" s="248"/>
      <c r="CS404" s="248"/>
      <c r="CT404" s="248"/>
      <c r="CU404" s="248"/>
      <c r="CV404" s="248"/>
      <c r="CW404" s="248"/>
      <c r="CX404" s="248"/>
      <c r="CY404" s="248"/>
      <c r="CZ404" s="248"/>
      <c r="DA404" s="248"/>
      <c r="DB404" s="248"/>
      <c r="DC404" s="248"/>
      <c r="DD404" s="248"/>
      <c r="DE404" s="248"/>
      <c r="DF404" s="248"/>
      <c r="DG404" s="248"/>
      <c r="DH404" s="248"/>
      <c r="DI404" s="248"/>
      <c r="DJ404" s="248"/>
      <c r="DK404" s="248"/>
      <c r="DL404" s="248"/>
      <c r="DM404" s="248"/>
    </row>
    <row r="405" spans="42:117" x14ac:dyDescent="0.2">
      <c r="AP405" s="248"/>
      <c r="AQ405" s="248"/>
      <c r="AR405" s="248"/>
      <c r="AS405" s="248"/>
      <c r="AT405" s="248"/>
      <c r="AU405" s="248"/>
      <c r="AV405" s="248"/>
      <c r="AW405" s="248"/>
      <c r="AX405" s="248"/>
      <c r="AY405" s="248"/>
      <c r="AZ405" s="248"/>
      <c r="BA405" s="248"/>
      <c r="BB405" s="248"/>
      <c r="BC405" s="248"/>
      <c r="BD405" s="248"/>
      <c r="BE405" s="248"/>
      <c r="BF405" s="248"/>
      <c r="BG405" s="248"/>
      <c r="BH405" s="248"/>
      <c r="BI405" s="248"/>
      <c r="BJ405" s="248"/>
      <c r="BK405" s="248"/>
      <c r="BL405" s="248"/>
      <c r="BM405" s="248"/>
      <c r="BN405" s="248"/>
      <c r="BO405" s="248"/>
      <c r="BP405" s="248"/>
      <c r="BQ405" s="248"/>
      <c r="BR405" s="248"/>
      <c r="BS405" s="248"/>
      <c r="BT405" s="248"/>
      <c r="BU405" s="248"/>
      <c r="BV405" s="248"/>
      <c r="BW405" s="248"/>
      <c r="BX405" s="248"/>
      <c r="BY405" s="248"/>
      <c r="BZ405" s="248"/>
      <c r="CA405" s="248"/>
      <c r="CB405" s="248"/>
      <c r="CC405" s="248"/>
      <c r="CD405" s="248"/>
      <c r="CE405" s="248"/>
      <c r="CF405" s="248"/>
      <c r="CG405" s="248"/>
      <c r="CH405" s="248"/>
      <c r="CI405" s="248"/>
      <c r="CJ405" s="248"/>
      <c r="CK405" s="248"/>
      <c r="CL405" s="248"/>
      <c r="CM405" s="248"/>
      <c r="CN405" s="248"/>
      <c r="CO405" s="248"/>
      <c r="CP405" s="248"/>
      <c r="CQ405" s="248"/>
      <c r="CR405" s="248"/>
      <c r="CS405" s="248"/>
      <c r="CT405" s="248"/>
      <c r="CU405" s="248"/>
      <c r="CV405" s="248"/>
      <c r="CW405" s="248"/>
      <c r="CX405" s="248"/>
      <c r="CY405" s="248"/>
      <c r="CZ405" s="248"/>
      <c r="DA405" s="248"/>
      <c r="DB405" s="248"/>
      <c r="DC405" s="248"/>
      <c r="DD405" s="248"/>
      <c r="DE405" s="248"/>
      <c r="DF405" s="248"/>
      <c r="DG405" s="248"/>
      <c r="DH405" s="248"/>
      <c r="DI405" s="248"/>
      <c r="DJ405" s="248"/>
      <c r="DK405" s="248"/>
      <c r="DL405" s="248"/>
      <c r="DM405" s="248"/>
    </row>
    <row r="406" spans="42:117" x14ac:dyDescent="0.2">
      <c r="AP406" s="248"/>
      <c r="AQ406" s="248"/>
      <c r="AR406" s="248"/>
      <c r="AS406" s="248"/>
      <c r="AT406" s="248"/>
      <c r="AU406" s="248"/>
      <c r="AV406" s="248"/>
      <c r="AW406" s="248"/>
      <c r="AX406" s="248"/>
      <c r="AY406" s="248"/>
      <c r="AZ406" s="248"/>
      <c r="BA406" s="248"/>
      <c r="BB406" s="248"/>
      <c r="BC406" s="248"/>
      <c r="BD406" s="248"/>
      <c r="BE406" s="248"/>
      <c r="BF406" s="248"/>
      <c r="BG406" s="248"/>
      <c r="BH406" s="248"/>
      <c r="BI406" s="248"/>
      <c r="BJ406" s="248"/>
      <c r="BK406" s="248"/>
      <c r="BL406" s="248"/>
      <c r="BM406" s="248"/>
      <c r="BN406" s="248"/>
      <c r="BO406" s="248"/>
      <c r="BP406" s="248"/>
      <c r="BQ406" s="248"/>
      <c r="BR406" s="248"/>
      <c r="BS406" s="248"/>
      <c r="BT406" s="248"/>
      <c r="BU406" s="248"/>
      <c r="BV406" s="248"/>
      <c r="BW406" s="248"/>
      <c r="BX406" s="248"/>
      <c r="BY406" s="248"/>
      <c r="BZ406" s="248"/>
      <c r="CA406" s="248"/>
      <c r="CB406" s="248"/>
      <c r="CC406" s="248"/>
      <c r="CD406" s="248"/>
      <c r="CE406" s="248"/>
      <c r="CF406" s="248"/>
      <c r="CG406" s="248"/>
      <c r="CH406" s="248"/>
      <c r="CI406" s="248"/>
      <c r="CJ406" s="248"/>
      <c r="CK406" s="248"/>
      <c r="CL406" s="248"/>
      <c r="CM406" s="248"/>
      <c r="CN406" s="248"/>
      <c r="CO406" s="248"/>
      <c r="CP406" s="248"/>
      <c r="CQ406" s="248"/>
      <c r="CR406" s="248"/>
      <c r="CS406" s="248"/>
      <c r="CT406" s="248"/>
      <c r="CU406" s="248"/>
      <c r="CV406" s="248"/>
      <c r="CW406" s="248"/>
      <c r="CX406" s="248"/>
      <c r="CY406" s="248"/>
      <c r="CZ406" s="248"/>
      <c r="DA406" s="248"/>
      <c r="DB406" s="248"/>
      <c r="DC406" s="248"/>
      <c r="DD406" s="248"/>
      <c r="DE406" s="248"/>
      <c r="DF406" s="248"/>
      <c r="DG406" s="248"/>
      <c r="DH406" s="248"/>
      <c r="DI406" s="248"/>
      <c r="DJ406" s="248"/>
      <c r="DK406" s="248"/>
      <c r="DL406" s="248"/>
      <c r="DM406" s="248"/>
    </row>
    <row r="407" spans="42:117" x14ac:dyDescent="0.2">
      <c r="AP407" s="248"/>
      <c r="AQ407" s="248"/>
      <c r="AR407" s="248"/>
      <c r="AS407" s="248"/>
      <c r="AT407" s="248"/>
      <c r="AU407" s="248"/>
      <c r="AV407" s="248"/>
      <c r="AW407" s="248"/>
      <c r="AX407" s="248"/>
      <c r="AY407" s="248"/>
      <c r="AZ407" s="248"/>
      <c r="BA407" s="248"/>
      <c r="BB407" s="248"/>
      <c r="BC407" s="248"/>
      <c r="BD407" s="248"/>
      <c r="BE407" s="248"/>
      <c r="BF407" s="248"/>
      <c r="BG407" s="248"/>
      <c r="BH407" s="248"/>
      <c r="BI407" s="248"/>
      <c r="BJ407" s="248"/>
      <c r="BK407" s="248"/>
      <c r="BL407" s="248"/>
      <c r="BM407" s="248"/>
      <c r="BN407" s="248"/>
      <c r="BO407" s="248"/>
      <c r="BP407" s="248"/>
      <c r="BQ407" s="248"/>
      <c r="BR407" s="248"/>
      <c r="BS407" s="248"/>
      <c r="BT407" s="248"/>
      <c r="BU407" s="248"/>
      <c r="BV407" s="248"/>
      <c r="BW407" s="248"/>
      <c r="BX407" s="248"/>
      <c r="BY407" s="248"/>
      <c r="BZ407" s="248"/>
      <c r="CA407" s="248"/>
      <c r="CB407" s="248"/>
      <c r="CC407" s="248"/>
      <c r="CD407" s="248"/>
      <c r="CE407" s="248"/>
      <c r="CF407" s="248"/>
      <c r="CG407" s="248"/>
      <c r="CH407" s="248"/>
      <c r="CI407" s="248"/>
      <c r="CJ407" s="248"/>
      <c r="CK407" s="248"/>
      <c r="CL407" s="248"/>
      <c r="CM407" s="248"/>
      <c r="CN407" s="248"/>
      <c r="CO407" s="248"/>
      <c r="CP407" s="248"/>
      <c r="CQ407" s="248"/>
      <c r="CR407" s="248"/>
      <c r="CS407" s="248"/>
      <c r="CT407" s="248"/>
      <c r="CU407" s="248"/>
      <c r="CV407" s="248"/>
      <c r="CW407" s="248"/>
      <c r="CX407" s="248"/>
      <c r="CY407" s="248"/>
      <c r="CZ407" s="248"/>
      <c r="DA407" s="248"/>
      <c r="DB407" s="248"/>
      <c r="DC407" s="248"/>
      <c r="DD407" s="248"/>
      <c r="DE407" s="248"/>
      <c r="DF407" s="248"/>
      <c r="DG407" s="248"/>
      <c r="DH407" s="248"/>
      <c r="DI407" s="248"/>
      <c r="DJ407" s="248"/>
      <c r="DK407" s="248"/>
      <c r="DL407" s="248"/>
      <c r="DM407" s="248"/>
    </row>
    <row r="408" spans="42:117" x14ac:dyDescent="0.2">
      <c r="AP408" s="248"/>
      <c r="AQ408" s="248"/>
      <c r="AR408" s="248"/>
      <c r="AS408" s="248"/>
      <c r="AT408" s="248"/>
      <c r="AU408" s="248"/>
      <c r="AV408" s="248"/>
      <c r="AW408" s="248"/>
      <c r="AX408" s="248"/>
      <c r="AY408" s="248"/>
      <c r="AZ408" s="248"/>
      <c r="BA408" s="248"/>
      <c r="BB408" s="248"/>
      <c r="BC408" s="248"/>
      <c r="BD408" s="248"/>
      <c r="BE408" s="248"/>
      <c r="BF408" s="248"/>
      <c r="BG408" s="248"/>
      <c r="BH408" s="248"/>
      <c r="BI408" s="248"/>
      <c r="BJ408" s="248"/>
      <c r="BK408" s="248"/>
      <c r="BL408" s="248"/>
      <c r="BM408" s="248"/>
      <c r="BN408" s="248"/>
      <c r="BO408" s="248"/>
      <c r="BP408" s="248"/>
      <c r="BQ408" s="248"/>
      <c r="BR408" s="248"/>
      <c r="BS408" s="248"/>
      <c r="BT408" s="248"/>
      <c r="BU408" s="248"/>
      <c r="BV408" s="248"/>
      <c r="BW408" s="248"/>
      <c r="BX408" s="248"/>
      <c r="BY408" s="248"/>
      <c r="BZ408" s="248"/>
      <c r="CA408" s="248"/>
      <c r="CB408" s="248"/>
      <c r="CC408" s="248"/>
      <c r="CD408" s="248"/>
      <c r="CE408" s="248"/>
      <c r="CF408" s="248"/>
      <c r="CG408" s="248"/>
      <c r="CH408" s="248"/>
      <c r="CI408" s="248"/>
      <c r="CJ408" s="248"/>
      <c r="CK408" s="248"/>
      <c r="CL408" s="248"/>
      <c r="CM408" s="248"/>
      <c r="CN408" s="248"/>
      <c r="CO408" s="248"/>
      <c r="CP408" s="248"/>
      <c r="CQ408" s="248"/>
      <c r="CR408" s="248"/>
      <c r="CS408" s="248"/>
      <c r="CT408" s="248"/>
      <c r="CU408" s="248"/>
      <c r="CV408" s="248"/>
      <c r="CW408" s="248"/>
      <c r="CX408" s="248"/>
      <c r="CY408" s="248"/>
      <c r="CZ408" s="248"/>
      <c r="DA408" s="248"/>
      <c r="DB408" s="248"/>
      <c r="DC408" s="248"/>
      <c r="DD408" s="248"/>
      <c r="DE408" s="248"/>
      <c r="DF408" s="248"/>
      <c r="DG408" s="248"/>
      <c r="DH408" s="248"/>
      <c r="DI408" s="248"/>
      <c r="DJ408" s="248"/>
      <c r="DK408" s="248"/>
      <c r="DL408" s="248"/>
      <c r="DM408" s="248"/>
    </row>
    <row r="409" spans="42:117" x14ac:dyDescent="0.2">
      <c r="AP409" s="248"/>
      <c r="AQ409" s="248"/>
      <c r="AR409" s="248"/>
      <c r="AS409" s="248"/>
      <c r="AT409" s="248"/>
      <c r="AU409" s="248"/>
      <c r="AV409" s="248"/>
      <c r="AW409" s="248"/>
      <c r="AX409" s="248"/>
      <c r="AY409" s="248"/>
      <c r="AZ409" s="248"/>
      <c r="BA409" s="248"/>
      <c r="BB409" s="248"/>
      <c r="BC409" s="248"/>
      <c r="BD409" s="248"/>
      <c r="BE409" s="248"/>
      <c r="BF409" s="248"/>
      <c r="BG409" s="248"/>
      <c r="BH409" s="248"/>
      <c r="BI409" s="248"/>
      <c r="BJ409" s="248"/>
      <c r="BK409" s="248"/>
      <c r="BL409" s="248"/>
      <c r="BM409" s="248"/>
      <c r="BN409" s="248"/>
      <c r="BO409" s="248"/>
      <c r="BP409" s="248"/>
      <c r="BQ409" s="248"/>
      <c r="BR409" s="248"/>
      <c r="BS409" s="248"/>
      <c r="BT409" s="248"/>
      <c r="BU409" s="248"/>
      <c r="BV409" s="248"/>
      <c r="BW409" s="248"/>
      <c r="BX409" s="248"/>
      <c r="BY409" s="248"/>
      <c r="BZ409" s="248"/>
      <c r="CA409" s="248"/>
      <c r="CB409" s="248"/>
      <c r="CC409" s="248"/>
      <c r="CD409" s="248"/>
      <c r="CE409" s="248"/>
      <c r="CF409" s="248"/>
      <c r="CG409" s="248"/>
      <c r="CH409" s="248"/>
      <c r="CI409" s="248"/>
      <c r="CJ409" s="248"/>
      <c r="CK409" s="248"/>
      <c r="CL409" s="248"/>
      <c r="CM409" s="248"/>
      <c r="CN409" s="248"/>
      <c r="CO409" s="248"/>
      <c r="CP409" s="248"/>
      <c r="CQ409" s="248"/>
      <c r="CR409" s="248"/>
      <c r="CS409" s="248"/>
      <c r="CT409" s="248"/>
      <c r="CU409" s="248"/>
      <c r="CV409" s="248"/>
      <c r="CW409" s="248"/>
      <c r="CX409" s="248"/>
      <c r="CY409" s="248"/>
      <c r="CZ409" s="248"/>
      <c r="DA409" s="248"/>
      <c r="DB409" s="248"/>
      <c r="DC409" s="248"/>
      <c r="DD409" s="248"/>
      <c r="DE409" s="248"/>
      <c r="DF409" s="248"/>
      <c r="DG409" s="248"/>
      <c r="DH409" s="248"/>
      <c r="DI409" s="248"/>
      <c r="DJ409" s="248"/>
      <c r="DK409" s="248"/>
      <c r="DL409" s="248"/>
      <c r="DM409" s="248"/>
    </row>
    <row r="410" spans="42:117" x14ac:dyDescent="0.2">
      <c r="AP410" s="248"/>
      <c r="AQ410" s="248"/>
      <c r="AR410" s="248"/>
      <c r="AS410" s="248"/>
      <c r="AT410" s="248"/>
      <c r="AU410" s="248"/>
      <c r="AV410" s="248"/>
      <c r="AW410" s="248"/>
      <c r="AX410" s="248"/>
      <c r="AY410" s="248"/>
      <c r="AZ410" s="248"/>
      <c r="BA410" s="248"/>
      <c r="BB410" s="248"/>
      <c r="BC410" s="248"/>
      <c r="BD410" s="248"/>
      <c r="BE410" s="248"/>
      <c r="BF410" s="248"/>
      <c r="BG410" s="248"/>
      <c r="BH410" s="248"/>
      <c r="BI410" s="248"/>
      <c r="BJ410" s="248"/>
      <c r="BK410" s="248"/>
      <c r="BL410" s="248"/>
      <c r="BM410" s="248"/>
      <c r="BN410" s="248"/>
      <c r="BO410" s="248"/>
      <c r="BP410" s="248"/>
      <c r="BQ410" s="248"/>
      <c r="BR410" s="248"/>
      <c r="BS410" s="248"/>
      <c r="BT410" s="248"/>
      <c r="BU410" s="248"/>
      <c r="BV410" s="248"/>
      <c r="BW410" s="248"/>
      <c r="BX410" s="248"/>
      <c r="BY410" s="248"/>
      <c r="BZ410" s="248"/>
      <c r="CA410" s="248"/>
      <c r="CB410" s="248"/>
      <c r="CC410" s="248"/>
      <c r="CD410" s="248"/>
      <c r="CE410" s="248"/>
      <c r="CF410" s="248"/>
      <c r="CG410" s="248"/>
      <c r="CH410" s="248"/>
      <c r="CI410" s="248"/>
      <c r="CJ410" s="248"/>
      <c r="CK410" s="248"/>
      <c r="CL410" s="248"/>
      <c r="CM410" s="248"/>
      <c r="CN410" s="248"/>
      <c r="CO410" s="248"/>
      <c r="CP410" s="248"/>
      <c r="CQ410" s="248"/>
      <c r="CR410" s="248"/>
      <c r="CS410" s="248"/>
      <c r="CT410" s="248"/>
      <c r="CU410" s="248"/>
      <c r="CV410" s="248"/>
      <c r="CW410" s="248"/>
      <c r="CX410" s="248"/>
      <c r="CY410" s="248"/>
      <c r="CZ410" s="248"/>
      <c r="DA410" s="248"/>
      <c r="DB410" s="248"/>
      <c r="DC410" s="248"/>
      <c r="DD410" s="248"/>
      <c r="DE410" s="248"/>
      <c r="DF410" s="248"/>
      <c r="DG410" s="248"/>
      <c r="DH410" s="248"/>
      <c r="DI410" s="248"/>
      <c r="DJ410" s="248"/>
      <c r="DK410" s="248"/>
      <c r="DL410" s="248"/>
      <c r="DM410" s="248"/>
    </row>
    <row r="411" spans="42:117" x14ac:dyDescent="0.2">
      <c r="AP411" s="248"/>
      <c r="AQ411" s="248"/>
      <c r="AR411" s="248"/>
      <c r="AS411" s="248"/>
      <c r="AT411" s="248"/>
      <c r="AU411" s="248"/>
      <c r="AV411" s="248"/>
      <c r="AW411" s="248"/>
      <c r="AX411" s="248"/>
      <c r="AY411" s="248"/>
      <c r="AZ411" s="248"/>
      <c r="BA411" s="248"/>
      <c r="BB411" s="248"/>
      <c r="BC411" s="248"/>
      <c r="BD411" s="248"/>
      <c r="BE411" s="248"/>
      <c r="BF411" s="248"/>
      <c r="BG411" s="248"/>
      <c r="BH411" s="248"/>
      <c r="BI411" s="248"/>
      <c r="BJ411" s="248"/>
      <c r="BK411" s="248"/>
      <c r="BL411" s="248"/>
      <c r="BM411" s="248"/>
      <c r="BN411" s="248"/>
      <c r="BO411" s="248"/>
      <c r="BP411" s="248"/>
      <c r="BQ411" s="248"/>
      <c r="BR411" s="248"/>
      <c r="BS411" s="248"/>
      <c r="BT411" s="248"/>
      <c r="BU411" s="248"/>
      <c r="BV411" s="248"/>
      <c r="BW411" s="248"/>
      <c r="BX411" s="248"/>
      <c r="BY411" s="248"/>
      <c r="BZ411" s="248"/>
      <c r="CA411" s="248"/>
      <c r="CB411" s="248"/>
      <c r="CC411" s="248"/>
      <c r="CD411" s="248"/>
      <c r="CE411" s="248"/>
      <c r="CF411" s="248"/>
      <c r="CG411" s="248"/>
      <c r="CH411" s="248"/>
      <c r="CI411" s="248"/>
      <c r="CJ411" s="248"/>
      <c r="CK411" s="248"/>
      <c r="CL411" s="248"/>
      <c r="CM411" s="248"/>
      <c r="CN411" s="248"/>
      <c r="CO411" s="248"/>
      <c r="CP411" s="248"/>
      <c r="CQ411" s="248"/>
      <c r="CR411" s="248"/>
      <c r="CS411" s="248"/>
      <c r="CT411" s="248"/>
      <c r="CU411" s="248"/>
      <c r="CV411" s="248"/>
      <c r="CW411" s="248"/>
      <c r="CX411" s="248"/>
      <c r="CY411" s="248"/>
      <c r="CZ411" s="248"/>
      <c r="DA411" s="248"/>
      <c r="DB411" s="248"/>
      <c r="DC411" s="248"/>
      <c r="DD411" s="248"/>
      <c r="DE411" s="248"/>
      <c r="DF411" s="248"/>
      <c r="DG411" s="248"/>
      <c r="DH411" s="248"/>
      <c r="DI411" s="248"/>
      <c r="DJ411" s="248"/>
      <c r="DK411" s="248"/>
      <c r="DL411" s="248"/>
      <c r="DM411" s="248"/>
    </row>
    <row r="412" spans="42:117" x14ac:dyDescent="0.2">
      <c r="AP412" s="248"/>
      <c r="AQ412" s="248"/>
      <c r="AR412" s="248"/>
      <c r="AS412" s="248"/>
      <c r="AT412" s="248"/>
      <c r="AU412" s="248"/>
      <c r="AV412" s="248"/>
      <c r="AW412" s="248"/>
      <c r="AX412" s="248"/>
      <c r="AY412" s="248"/>
      <c r="AZ412" s="248"/>
      <c r="BA412" s="248"/>
      <c r="BB412" s="248"/>
      <c r="BC412" s="248"/>
      <c r="BD412" s="248"/>
      <c r="BE412" s="248"/>
      <c r="BF412" s="248"/>
      <c r="BG412" s="248"/>
      <c r="BH412" s="248"/>
      <c r="BI412" s="248"/>
      <c r="BJ412" s="248"/>
      <c r="BK412" s="248"/>
      <c r="BL412" s="248"/>
      <c r="BM412" s="248"/>
      <c r="BN412" s="248"/>
      <c r="BO412" s="248"/>
      <c r="BP412" s="248"/>
      <c r="BQ412" s="248"/>
      <c r="BR412" s="248"/>
      <c r="BS412" s="248"/>
      <c r="BT412" s="248"/>
      <c r="BU412" s="248"/>
      <c r="BV412" s="248"/>
      <c r="BW412" s="248"/>
      <c r="BX412" s="248"/>
      <c r="BY412" s="248"/>
      <c r="BZ412" s="248"/>
      <c r="CA412" s="248"/>
      <c r="CB412" s="248"/>
      <c r="CC412" s="248"/>
      <c r="CD412" s="248"/>
      <c r="CE412" s="248"/>
      <c r="CF412" s="248"/>
      <c r="CG412" s="248"/>
      <c r="CH412" s="248"/>
      <c r="CI412" s="248"/>
      <c r="CJ412" s="248"/>
      <c r="CK412" s="248"/>
      <c r="CL412" s="248"/>
      <c r="CM412" s="248"/>
      <c r="CN412" s="248"/>
      <c r="CO412" s="248"/>
      <c r="CP412" s="248"/>
      <c r="CQ412" s="248"/>
      <c r="CR412" s="248"/>
      <c r="CS412" s="248"/>
      <c r="CT412" s="248"/>
      <c r="CU412" s="248"/>
      <c r="CV412" s="248"/>
      <c r="CW412" s="248"/>
      <c r="CX412" s="248"/>
      <c r="CY412" s="248"/>
      <c r="CZ412" s="248"/>
      <c r="DA412" s="248"/>
      <c r="DB412" s="248"/>
      <c r="DC412" s="248"/>
      <c r="DD412" s="248"/>
      <c r="DE412" s="248"/>
      <c r="DF412" s="248"/>
      <c r="DG412" s="248"/>
      <c r="DH412" s="248"/>
      <c r="DI412" s="248"/>
      <c r="DJ412" s="248"/>
      <c r="DK412" s="248"/>
      <c r="DL412" s="248"/>
      <c r="DM412" s="248"/>
    </row>
    <row r="413" spans="42:117" x14ac:dyDescent="0.2">
      <c r="AP413" s="248"/>
      <c r="AQ413" s="248"/>
      <c r="AR413" s="248"/>
      <c r="AS413" s="248"/>
      <c r="AT413" s="248"/>
      <c r="AU413" s="248"/>
      <c r="AV413" s="248"/>
      <c r="AW413" s="248"/>
      <c r="AX413" s="248"/>
      <c r="AY413" s="248"/>
      <c r="AZ413" s="248"/>
      <c r="BA413" s="248"/>
      <c r="BB413" s="248"/>
      <c r="BC413" s="248"/>
      <c r="BD413" s="248"/>
      <c r="BE413" s="248"/>
      <c r="BF413" s="248"/>
      <c r="BG413" s="248"/>
      <c r="BH413" s="248"/>
      <c r="BI413" s="248"/>
      <c r="BJ413" s="248"/>
      <c r="BK413" s="248"/>
      <c r="BL413" s="248"/>
      <c r="BM413" s="248"/>
      <c r="BN413" s="248"/>
      <c r="BO413" s="248"/>
      <c r="BP413" s="248"/>
      <c r="BQ413" s="248"/>
      <c r="BR413" s="248"/>
      <c r="BS413" s="248"/>
      <c r="BT413" s="248"/>
      <c r="BU413" s="248"/>
      <c r="BV413" s="248"/>
      <c r="BW413" s="248"/>
      <c r="BX413" s="248"/>
      <c r="BY413" s="248"/>
      <c r="BZ413" s="248"/>
      <c r="CA413" s="248"/>
      <c r="CB413" s="248"/>
      <c r="CC413" s="248"/>
      <c r="CD413" s="248"/>
      <c r="CE413" s="248"/>
      <c r="CF413" s="248"/>
      <c r="CG413" s="248"/>
      <c r="CH413" s="248"/>
      <c r="CI413" s="248"/>
      <c r="CJ413" s="248"/>
      <c r="CK413" s="248"/>
      <c r="CL413" s="248"/>
      <c r="CM413" s="248"/>
      <c r="CN413" s="248"/>
      <c r="CO413" s="248"/>
      <c r="CP413" s="248"/>
      <c r="CQ413" s="248"/>
      <c r="CR413" s="248"/>
      <c r="CS413" s="248"/>
      <c r="CT413" s="248"/>
      <c r="CU413" s="248"/>
      <c r="CV413" s="248"/>
      <c r="CW413" s="248"/>
      <c r="CX413" s="248"/>
      <c r="CY413" s="248"/>
      <c r="CZ413" s="248"/>
      <c r="DA413" s="248"/>
      <c r="DB413" s="248"/>
      <c r="DC413" s="248"/>
      <c r="DD413" s="248"/>
      <c r="DE413" s="248"/>
      <c r="DF413" s="248"/>
      <c r="DG413" s="248"/>
      <c r="DH413" s="248"/>
      <c r="DI413" s="248"/>
      <c r="DJ413" s="248"/>
      <c r="DK413" s="248"/>
      <c r="DL413" s="248"/>
      <c r="DM413" s="248"/>
    </row>
    <row r="414" spans="42:117" x14ac:dyDescent="0.2">
      <c r="AP414" s="248"/>
      <c r="AQ414" s="248"/>
      <c r="AR414" s="248"/>
      <c r="AS414" s="248"/>
      <c r="AT414" s="248"/>
      <c r="AU414" s="248"/>
      <c r="AV414" s="248"/>
      <c r="AW414" s="248"/>
      <c r="AX414" s="248"/>
      <c r="AY414" s="248"/>
      <c r="AZ414" s="248"/>
      <c r="BA414" s="248"/>
      <c r="BB414" s="248"/>
      <c r="BC414" s="248"/>
      <c r="BD414" s="248"/>
      <c r="BE414" s="248"/>
      <c r="BF414" s="248"/>
      <c r="BG414" s="248"/>
      <c r="BH414" s="248"/>
      <c r="BI414" s="248"/>
      <c r="BJ414" s="248"/>
      <c r="BK414" s="248"/>
      <c r="BL414" s="248"/>
      <c r="BM414" s="248"/>
      <c r="BN414" s="248"/>
      <c r="BO414" s="248"/>
      <c r="BP414" s="248"/>
      <c r="BQ414" s="248"/>
      <c r="BR414" s="248"/>
      <c r="BS414" s="248"/>
      <c r="BT414" s="248"/>
      <c r="BU414" s="248"/>
      <c r="BV414" s="248"/>
      <c r="BW414" s="248"/>
      <c r="BX414" s="248"/>
      <c r="BY414" s="248"/>
      <c r="BZ414" s="248"/>
      <c r="CA414" s="248"/>
      <c r="CB414" s="248"/>
      <c r="CC414" s="248"/>
      <c r="CD414" s="248"/>
      <c r="CE414" s="248"/>
      <c r="CF414" s="248"/>
      <c r="CG414" s="248"/>
      <c r="CH414" s="248"/>
      <c r="CI414" s="248"/>
      <c r="CJ414" s="248"/>
      <c r="CK414" s="248"/>
      <c r="CL414" s="248"/>
      <c r="CM414" s="248"/>
      <c r="CN414" s="248"/>
      <c r="CO414" s="248"/>
      <c r="CP414" s="248"/>
      <c r="CQ414" s="248"/>
      <c r="CR414" s="248"/>
      <c r="CS414" s="248"/>
      <c r="CT414" s="248"/>
      <c r="CU414" s="248"/>
      <c r="CV414" s="248"/>
      <c r="CW414" s="248"/>
      <c r="CX414" s="248"/>
      <c r="CY414" s="248"/>
      <c r="CZ414" s="248"/>
      <c r="DA414" s="248"/>
      <c r="DB414" s="248"/>
      <c r="DC414" s="248"/>
      <c r="DD414" s="248"/>
      <c r="DE414" s="248"/>
      <c r="DF414" s="248"/>
      <c r="DG414" s="248"/>
      <c r="DH414" s="248"/>
      <c r="DI414" s="248"/>
      <c r="DJ414" s="248"/>
      <c r="DK414" s="248"/>
      <c r="DL414" s="248"/>
      <c r="DM414" s="248"/>
    </row>
    <row r="415" spans="42:117" x14ac:dyDescent="0.2">
      <c r="AP415" s="248"/>
      <c r="AQ415" s="248"/>
      <c r="AR415" s="248"/>
      <c r="AS415" s="248"/>
      <c r="AT415" s="248"/>
      <c r="AU415" s="248"/>
      <c r="AV415" s="248"/>
      <c r="AW415" s="248"/>
      <c r="AX415" s="248"/>
      <c r="AY415" s="248"/>
      <c r="AZ415" s="248"/>
      <c r="BA415" s="248"/>
      <c r="BB415" s="248"/>
      <c r="BC415" s="248"/>
      <c r="BD415" s="248"/>
      <c r="BE415" s="248"/>
      <c r="BF415" s="248"/>
      <c r="BG415" s="248"/>
      <c r="BH415" s="248"/>
      <c r="BI415" s="248"/>
      <c r="BJ415" s="248"/>
      <c r="BK415" s="248"/>
      <c r="BL415" s="248"/>
      <c r="BM415" s="248"/>
      <c r="BN415" s="248"/>
      <c r="BO415" s="248"/>
      <c r="BP415" s="248"/>
      <c r="BQ415" s="248"/>
      <c r="BR415" s="248"/>
      <c r="BS415" s="248"/>
      <c r="BT415" s="248"/>
      <c r="BU415" s="248"/>
      <c r="BV415" s="248"/>
      <c r="BW415" s="248"/>
      <c r="BX415" s="248"/>
      <c r="BY415" s="248"/>
      <c r="BZ415" s="248"/>
      <c r="CA415" s="248"/>
      <c r="CB415" s="248"/>
      <c r="CC415" s="248"/>
      <c r="CD415" s="248"/>
      <c r="CE415" s="248"/>
      <c r="CF415" s="248"/>
      <c r="CG415" s="248"/>
      <c r="CH415" s="248"/>
      <c r="CI415" s="248"/>
      <c r="CJ415" s="248"/>
      <c r="CK415" s="248"/>
      <c r="CL415" s="248"/>
      <c r="CM415" s="248"/>
      <c r="CN415" s="248"/>
      <c r="CO415" s="248"/>
      <c r="CP415" s="248"/>
      <c r="CQ415" s="248"/>
      <c r="CR415" s="248"/>
      <c r="CS415" s="248"/>
      <c r="CT415" s="248"/>
      <c r="CU415" s="248"/>
      <c r="CV415" s="248"/>
      <c r="CW415" s="248"/>
      <c r="CX415" s="248"/>
      <c r="CY415" s="248"/>
      <c r="CZ415" s="248"/>
      <c r="DA415" s="248"/>
      <c r="DB415" s="248"/>
      <c r="DC415" s="248"/>
      <c r="DD415" s="248"/>
      <c r="DE415" s="248"/>
      <c r="DF415" s="248"/>
      <c r="DG415" s="248"/>
      <c r="DH415" s="248"/>
      <c r="DI415" s="248"/>
      <c r="DJ415" s="248"/>
      <c r="DK415" s="248"/>
      <c r="DL415" s="248"/>
      <c r="DM415" s="248"/>
    </row>
    <row r="416" spans="42:117" x14ac:dyDescent="0.2">
      <c r="AP416" s="248"/>
      <c r="AQ416" s="248"/>
      <c r="AR416" s="248"/>
      <c r="AS416" s="248"/>
      <c r="AT416" s="248"/>
      <c r="AU416" s="248"/>
      <c r="AV416" s="248"/>
      <c r="AW416" s="248"/>
      <c r="AX416" s="248"/>
      <c r="AY416" s="248"/>
      <c r="AZ416" s="248"/>
      <c r="BA416" s="248"/>
      <c r="BB416" s="248"/>
      <c r="BC416" s="248"/>
      <c r="BD416" s="248"/>
      <c r="BE416" s="248"/>
      <c r="BF416" s="248"/>
      <c r="BG416" s="248"/>
      <c r="BH416" s="248"/>
      <c r="BI416" s="248"/>
      <c r="BJ416" s="248"/>
      <c r="BK416" s="248"/>
      <c r="BL416" s="248"/>
      <c r="BM416" s="248"/>
      <c r="BN416" s="248"/>
      <c r="BO416" s="248"/>
      <c r="BP416" s="248"/>
      <c r="BQ416" s="248"/>
      <c r="BR416" s="248"/>
      <c r="BS416" s="248"/>
      <c r="BT416" s="248"/>
      <c r="BU416" s="248"/>
      <c r="BV416" s="248"/>
      <c r="BW416" s="248"/>
      <c r="BX416" s="248"/>
      <c r="BY416" s="248"/>
      <c r="BZ416" s="248"/>
      <c r="CA416" s="248"/>
      <c r="CB416" s="248"/>
      <c r="CC416" s="248"/>
      <c r="CD416" s="248"/>
      <c r="CE416" s="248"/>
      <c r="CF416" s="248"/>
      <c r="CG416" s="248"/>
      <c r="CH416" s="248"/>
      <c r="CI416" s="248"/>
      <c r="CJ416" s="248"/>
      <c r="CK416" s="248"/>
      <c r="CL416" s="248"/>
      <c r="CM416" s="248"/>
      <c r="CN416" s="248"/>
      <c r="CO416" s="248"/>
      <c r="CP416" s="248"/>
      <c r="CQ416" s="248"/>
      <c r="CR416" s="248"/>
      <c r="CS416" s="248"/>
      <c r="CT416" s="248"/>
      <c r="CU416" s="248"/>
      <c r="CV416" s="248"/>
      <c r="CW416" s="248"/>
      <c r="CX416" s="248"/>
      <c r="CY416" s="248"/>
      <c r="CZ416" s="248"/>
      <c r="DA416" s="248"/>
      <c r="DB416" s="248"/>
      <c r="DC416" s="248"/>
      <c r="DD416" s="248"/>
      <c r="DE416" s="248"/>
      <c r="DF416" s="248"/>
      <c r="DG416" s="248"/>
      <c r="DH416" s="248"/>
      <c r="DI416" s="248"/>
      <c r="DJ416" s="248"/>
      <c r="DK416" s="248"/>
      <c r="DL416" s="248"/>
      <c r="DM416" s="248"/>
    </row>
    <row r="417" spans="42:117" x14ac:dyDescent="0.2">
      <c r="AP417" s="248"/>
      <c r="AQ417" s="248"/>
      <c r="AR417" s="248"/>
      <c r="AS417" s="248"/>
      <c r="AT417" s="248"/>
      <c r="AU417" s="248"/>
      <c r="AV417" s="248"/>
      <c r="AW417" s="248"/>
      <c r="AX417" s="248"/>
      <c r="AY417" s="248"/>
      <c r="AZ417" s="248"/>
      <c r="BA417" s="248"/>
      <c r="BB417" s="248"/>
      <c r="BC417" s="248"/>
      <c r="BD417" s="248"/>
      <c r="BE417" s="248"/>
      <c r="BF417" s="248"/>
      <c r="BG417" s="248"/>
      <c r="BH417" s="248"/>
      <c r="BI417" s="248"/>
      <c r="BJ417" s="248"/>
      <c r="BK417" s="248"/>
      <c r="BL417" s="248"/>
      <c r="BM417" s="248"/>
      <c r="BN417" s="248"/>
      <c r="BO417" s="248"/>
      <c r="BP417" s="248"/>
      <c r="BQ417" s="248"/>
      <c r="BR417" s="248"/>
      <c r="BS417" s="248"/>
      <c r="BT417" s="248"/>
      <c r="BU417" s="248"/>
      <c r="BV417" s="248"/>
      <c r="BW417" s="248"/>
      <c r="BX417" s="248"/>
      <c r="BY417" s="248"/>
      <c r="BZ417" s="248"/>
      <c r="CA417" s="248"/>
      <c r="CB417" s="248"/>
      <c r="CC417" s="248"/>
      <c r="CD417" s="248"/>
      <c r="CE417" s="248"/>
      <c r="CF417" s="248"/>
      <c r="CG417" s="248"/>
      <c r="CH417" s="248"/>
      <c r="CI417" s="248"/>
      <c r="CJ417" s="248"/>
      <c r="CK417" s="248"/>
      <c r="CL417" s="248"/>
      <c r="CM417" s="248"/>
      <c r="CN417" s="248"/>
      <c r="CO417" s="248"/>
      <c r="CP417" s="248"/>
      <c r="CQ417" s="248"/>
      <c r="CR417" s="248"/>
      <c r="CS417" s="248"/>
      <c r="CT417" s="248"/>
      <c r="CU417" s="248"/>
      <c r="CV417" s="248"/>
      <c r="CW417" s="248"/>
      <c r="CX417" s="248"/>
      <c r="CY417" s="248"/>
      <c r="CZ417" s="248"/>
      <c r="DA417" s="248"/>
      <c r="DB417" s="248"/>
      <c r="DC417" s="248"/>
      <c r="DD417" s="248"/>
      <c r="DE417" s="248"/>
      <c r="DF417" s="248"/>
      <c r="DG417" s="248"/>
      <c r="DH417" s="248"/>
      <c r="DI417" s="248"/>
      <c r="DJ417" s="248"/>
      <c r="DK417" s="248"/>
      <c r="DL417" s="248"/>
      <c r="DM417" s="248"/>
    </row>
    <row r="418" spans="42:117" x14ac:dyDescent="0.2">
      <c r="AP418" s="248"/>
      <c r="AQ418" s="248"/>
      <c r="AR418" s="248"/>
      <c r="AS418" s="248"/>
      <c r="AT418" s="248"/>
      <c r="AU418" s="248"/>
      <c r="AV418" s="248"/>
      <c r="AW418" s="248"/>
      <c r="AX418" s="248"/>
      <c r="AY418" s="248"/>
      <c r="AZ418" s="248"/>
      <c r="BA418" s="248"/>
      <c r="BB418" s="248"/>
      <c r="BC418" s="248"/>
      <c r="BD418" s="248"/>
      <c r="BE418" s="248"/>
      <c r="BF418" s="248"/>
      <c r="BG418" s="248"/>
      <c r="BH418" s="248"/>
      <c r="BI418" s="248"/>
      <c r="BJ418" s="248"/>
      <c r="BK418" s="248"/>
      <c r="BL418" s="248"/>
      <c r="BM418" s="248"/>
      <c r="BN418" s="248"/>
      <c r="BO418" s="248"/>
      <c r="BP418" s="248"/>
      <c r="BQ418" s="248"/>
      <c r="BR418" s="248"/>
      <c r="BS418" s="248"/>
      <c r="BT418" s="248"/>
      <c r="BU418" s="248"/>
      <c r="BV418" s="248"/>
      <c r="BW418" s="248"/>
      <c r="BX418" s="248"/>
      <c r="BY418" s="248"/>
      <c r="BZ418" s="248"/>
      <c r="CA418" s="248"/>
      <c r="CB418" s="248"/>
      <c r="CC418" s="248"/>
      <c r="CD418" s="248"/>
      <c r="CE418" s="248"/>
      <c r="CF418" s="248"/>
      <c r="CG418" s="248"/>
      <c r="CH418" s="248"/>
      <c r="CI418" s="248"/>
      <c r="CJ418" s="248"/>
      <c r="CK418" s="248"/>
      <c r="CL418" s="248"/>
      <c r="CM418" s="248"/>
      <c r="CN418" s="248"/>
      <c r="CO418" s="248"/>
      <c r="CP418" s="248"/>
      <c r="CQ418" s="248"/>
      <c r="CR418" s="248"/>
      <c r="CS418" s="248"/>
      <c r="CT418" s="248"/>
      <c r="CU418" s="248"/>
      <c r="CV418" s="248"/>
      <c r="CW418" s="248"/>
      <c r="CX418" s="248"/>
      <c r="CY418" s="248"/>
      <c r="CZ418" s="248"/>
      <c r="DA418" s="248"/>
      <c r="DB418" s="248"/>
      <c r="DC418" s="248"/>
      <c r="DD418" s="248"/>
      <c r="DE418" s="248"/>
      <c r="DF418" s="248"/>
      <c r="DG418" s="248"/>
      <c r="DH418" s="248"/>
      <c r="DI418" s="248"/>
      <c r="DJ418" s="248"/>
      <c r="DK418" s="248"/>
      <c r="DL418" s="248"/>
      <c r="DM418" s="248"/>
    </row>
    <row r="419" spans="42:117" x14ac:dyDescent="0.2">
      <c r="AP419" s="248"/>
      <c r="AQ419" s="248"/>
      <c r="AR419" s="248"/>
      <c r="AS419" s="248"/>
      <c r="AT419" s="248"/>
      <c r="AU419" s="248"/>
      <c r="AV419" s="248"/>
      <c r="AW419" s="248"/>
      <c r="AX419" s="248"/>
      <c r="AY419" s="248"/>
      <c r="AZ419" s="248"/>
      <c r="BA419" s="248"/>
      <c r="BB419" s="248"/>
      <c r="BC419" s="248"/>
      <c r="BD419" s="248"/>
      <c r="BE419" s="248"/>
      <c r="BF419" s="248"/>
      <c r="BG419" s="248"/>
      <c r="BH419" s="248"/>
      <c r="BI419" s="248"/>
      <c r="BJ419" s="248"/>
      <c r="BK419" s="248"/>
      <c r="BL419" s="248"/>
      <c r="BM419" s="248"/>
      <c r="BN419" s="248"/>
      <c r="BO419" s="248"/>
      <c r="BP419" s="248"/>
      <c r="BQ419" s="248"/>
      <c r="BR419" s="248"/>
      <c r="BS419" s="248"/>
      <c r="BT419" s="248"/>
      <c r="BU419" s="248"/>
      <c r="BV419" s="248"/>
      <c r="BW419" s="248"/>
      <c r="BX419" s="248"/>
      <c r="BY419" s="248"/>
      <c r="BZ419" s="248"/>
      <c r="CA419" s="248"/>
      <c r="CB419" s="248"/>
      <c r="CC419" s="248"/>
      <c r="CD419" s="248"/>
      <c r="CE419" s="248"/>
      <c r="CF419" s="248"/>
      <c r="CG419" s="248"/>
      <c r="CH419" s="248"/>
      <c r="CI419" s="248"/>
      <c r="CJ419" s="248"/>
      <c r="CK419" s="248"/>
      <c r="CL419" s="248"/>
      <c r="CM419" s="248"/>
      <c r="CN419" s="248"/>
      <c r="CO419" s="248"/>
      <c r="CP419" s="248"/>
      <c r="CQ419" s="248"/>
      <c r="CR419" s="248"/>
      <c r="CS419" s="248"/>
      <c r="CT419" s="248"/>
      <c r="CU419" s="248"/>
      <c r="CV419" s="248"/>
      <c r="CW419" s="248"/>
      <c r="CX419" s="248"/>
      <c r="CY419" s="248"/>
      <c r="CZ419" s="248"/>
      <c r="DA419" s="248"/>
      <c r="DB419" s="248"/>
      <c r="DC419" s="248"/>
      <c r="DD419" s="248"/>
      <c r="DE419" s="248"/>
      <c r="DF419" s="248"/>
      <c r="DG419" s="248"/>
      <c r="DH419" s="248"/>
      <c r="DI419" s="248"/>
      <c r="DJ419" s="248"/>
      <c r="DK419" s="248"/>
      <c r="DL419" s="248"/>
      <c r="DM419" s="248"/>
    </row>
    <row r="420" spans="42:117" x14ac:dyDescent="0.2">
      <c r="AP420" s="248"/>
      <c r="AQ420" s="248"/>
      <c r="AR420" s="248"/>
      <c r="AS420" s="248"/>
      <c r="AT420" s="248"/>
      <c r="AU420" s="248"/>
      <c r="AV420" s="248"/>
      <c r="AW420" s="248"/>
      <c r="AX420" s="248"/>
      <c r="AY420" s="248"/>
      <c r="AZ420" s="248"/>
      <c r="BA420" s="248"/>
      <c r="BB420" s="248"/>
      <c r="BC420" s="248"/>
      <c r="BD420" s="248"/>
      <c r="BE420" s="248"/>
      <c r="BF420" s="248"/>
      <c r="BG420" s="248"/>
      <c r="BH420" s="248"/>
      <c r="BI420" s="248"/>
      <c r="BJ420" s="248"/>
      <c r="BK420" s="248"/>
      <c r="BL420" s="248"/>
      <c r="BM420" s="248"/>
      <c r="BN420" s="248"/>
      <c r="BO420" s="248"/>
      <c r="BP420" s="248"/>
      <c r="BQ420" s="248"/>
      <c r="BR420" s="248"/>
      <c r="BS420" s="248"/>
      <c r="BT420" s="248"/>
      <c r="BU420" s="248"/>
      <c r="BV420" s="248"/>
      <c r="BW420" s="248"/>
      <c r="BX420" s="248"/>
      <c r="BY420" s="248"/>
      <c r="BZ420" s="248"/>
      <c r="CA420" s="248"/>
      <c r="CB420" s="248"/>
      <c r="CC420" s="248"/>
      <c r="CD420" s="248"/>
      <c r="CE420" s="248"/>
      <c r="CF420" s="248"/>
      <c r="CG420" s="248"/>
      <c r="CH420" s="248"/>
      <c r="CI420" s="248"/>
      <c r="CJ420" s="248"/>
      <c r="CK420" s="248"/>
      <c r="CL420" s="248"/>
      <c r="CM420" s="248"/>
      <c r="CN420" s="248"/>
      <c r="CO420" s="248"/>
      <c r="CP420" s="248"/>
      <c r="CQ420" s="248"/>
      <c r="CR420" s="248"/>
      <c r="CS420" s="248"/>
      <c r="CT420" s="248"/>
      <c r="CU420" s="248"/>
      <c r="CV420" s="248"/>
      <c r="CW420" s="248"/>
      <c r="CX420" s="248"/>
      <c r="CY420" s="248"/>
      <c r="CZ420" s="248"/>
      <c r="DA420" s="248"/>
      <c r="DB420" s="248"/>
      <c r="DC420" s="248"/>
      <c r="DD420" s="248"/>
      <c r="DE420" s="248"/>
      <c r="DF420" s="248"/>
      <c r="DG420" s="248"/>
      <c r="DH420" s="248"/>
      <c r="DI420" s="248"/>
      <c r="DJ420" s="248"/>
      <c r="DK420" s="248"/>
      <c r="DL420" s="248"/>
      <c r="DM420" s="248"/>
    </row>
    <row r="421" spans="42:117" x14ac:dyDescent="0.2">
      <c r="AP421" s="248"/>
      <c r="AQ421" s="248"/>
      <c r="AR421" s="248"/>
      <c r="AS421" s="248"/>
      <c r="AT421" s="248"/>
      <c r="AU421" s="248"/>
      <c r="AV421" s="248"/>
      <c r="AW421" s="248"/>
      <c r="AX421" s="248"/>
      <c r="AY421" s="248"/>
      <c r="AZ421" s="248"/>
      <c r="BA421" s="248"/>
      <c r="BB421" s="248"/>
      <c r="BC421" s="248"/>
      <c r="BD421" s="248"/>
      <c r="BE421" s="248"/>
      <c r="BF421" s="248"/>
      <c r="BG421" s="248"/>
      <c r="BH421" s="248"/>
      <c r="BI421" s="248"/>
      <c r="BJ421" s="248"/>
      <c r="BK421" s="248"/>
      <c r="BL421" s="248"/>
      <c r="BM421" s="248"/>
      <c r="BN421" s="248"/>
      <c r="BO421" s="248"/>
      <c r="BP421" s="248"/>
      <c r="BQ421" s="248"/>
      <c r="BR421" s="248"/>
      <c r="BS421" s="248"/>
      <c r="BT421" s="248"/>
      <c r="BU421" s="248"/>
      <c r="BV421" s="248"/>
      <c r="BW421" s="248"/>
      <c r="BX421" s="248"/>
      <c r="BY421" s="248"/>
      <c r="BZ421" s="248"/>
      <c r="CA421" s="248"/>
      <c r="CB421" s="248"/>
      <c r="CC421" s="248"/>
      <c r="CD421" s="248"/>
      <c r="CE421" s="248"/>
      <c r="CF421" s="248"/>
      <c r="CG421" s="248"/>
      <c r="CH421" s="248"/>
      <c r="CI421" s="248"/>
      <c r="CJ421" s="248"/>
      <c r="CK421" s="248"/>
      <c r="CL421" s="248"/>
      <c r="CM421" s="248"/>
      <c r="CN421" s="248"/>
      <c r="CO421" s="248"/>
      <c r="CP421" s="248"/>
      <c r="CQ421" s="248"/>
      <c r="CR421" s="248"/>
      <c r="CS421" s="248"/>
      <c r="CT421" s="248"/>
      <c r="CU421" s="248"/>
      <c r="CV421" s="248"/>
      <c r="CW421" s="248"/>
      <c r="CX421" s="248"/>
      <c r="CY421" s="248"/>
      <c r="CZ421" s="248"/>
      <c r="DA421" s="248"/>
      <c r="DB421" s="248"/>
      <c r="DC421" s="248"/>
      <c r="DD421" s="248"/>
      <c r="DE421" s="248"/>
      <c r="DF421" s="248"/>
      <c r="DG421" s="248"/>
      <c r="DH421" s="248"/>
      <c r="DI421" s="248"/>
      <c r="DJ421" s="248"/>
      <c r="DK421" s="248"/>
      <c r="DL421" s="248"/>
      <c r="DM421" s="248"/>
    </row>
    <row r="422" spans="42:117" x14ac:dyDescent="0.2">
      <c r="AP422" s="248"/>
      <c r="AQ422" s="248"/>
      <c r="AR422" s="248"/>
      <c r="AS422" s="248"/>
      <c r="AT422" s="248"/>
      <c r="AU422" s="248"/>
      <c r="AV422" s="248"/>
      <c r="AW422" s="248"/>
      <c r="AX422" s="248"/>
      <c r="AY422" s="248"/>
      <c r="AZ422" s="248"/>
      <c r="BA422" s="248"/>
      <c r="BB422" s="248"/>
      <c r="BC422" s="248"/>
      <c r="BD422" s="248"/>
      <c r="BE422" s="248"/>
      <c r="BF422" s="248"/>
      <c r="BG422" s="248"/>
      <c r="BH422" s="248"/>
      <c r="BI422" s="248"/>
      <c r="BJ422" s="248"/>
      <c r="BK422" s="248"/>
      <c r="BL422" s="248"/>
      <c r="BM422" s="248"/>
      <c r="BN422" s="248"/>
      <c r="BO422" s="248"/>
      <c r="BP422" s="248"/>
      <c r="BQ422" s="248"/>
      <c r="BR422" s="248"/>
      <c r="BS422" s="248"/>
      <c r="BT422" s="248"/>
      <c r="BU422" s="248"/>
      <c r="BV422" s="248"/>
      <c r="BW422" s="248"/>
      <c r="BX422" s="248"/>
      <c r="BY422" s="248"/>
      <c r="BZ422" s="248"/>
      <c r="CA422" s="248"/>
      <c r="CB422" s="248"/>
      <c r="CC422" s="248"/>
      <c r="CD422" s="248"/>
      <c r="CE422" s="248"/>
      <c r="CF422" s="248"/>
      <c r="CG422" s="248"/>
      <c r="CH422" s="248"/>
      <c r="CI422" s="248"/>
      <c r="CJ422" s="248"/>
      <c r="CK422" s="248"/>
      <c r="CL422" s="248"/>
      <c r="CM422" s="248"/>
      <c r="CN422" s="248"/>
      <c r="CO422" s="248"/>
      <c r="CP422" s="248"/>
      <c r="CQ422" s="248"/>
      <c r="CR422" s="248"/>
      <c r="CS422" s="248"/>
      <c r="CT422" s="248"/>
      <c r="CU422" s="248"/>
      <c r="CV422" s="248"/>
      <c r="CW422" s="248"/>
      <c r="CX422" s="248"/>
      <c r="CY422" s="248"/>
      <c r="CZ422" s="248"/>
      <c r="DA422" s="248"/>
      <c r="DB422" s="248"/>
      <c r="DC422" s="248"/>
      <c r="DD422" s="248"/>
      <c r="DE422" s="248"/>
      <c r="DF422" s="248"/>
      <c r="DG422" s="248"/>
      <c r="DH422" s="248"/>
      <c r="DI422" s="248"/>
      <c r="DJ422" s="248"/>
      <c r="DK422" s="248"/>
      <c r="DL422" s="248"/>
      <c r="DM422" s="248"/>
    </row>
    <row r="423" spans="42:117" x14ac:dyDescent="0.2">
      <c r="AP423" s="248"/>
      <c r="AQ423" s="248"/>
      <c r="AR423" s="248"/>
      <c r="AS423" s="248"/>
      <c r="AT423" s="248"/>
      <c r="AU423" s="248"/>
      <c r="AV423" s="248"/>
      <c r="AW423" s="248"/>
      <c r="AX423" s="248"/>
      <c r="AY423" s="248"/>
      <c r="AZ423" s="248"/>
      <c r="BA423" s="248"/>
      <c r="BB423" s="248"/>
      <c r="BC423" s="248"/>
      <c r="BD423" s="248"/>
      <c r="BE423" s="248"/>
      <c r="BF423" s="248"/>
      <c r="BG423" s="248"/>
      <c r="BH423" s="248"/>
      <c r="BI423" s="248"/>
      <c r="BJ423" s="248"/>
      <c r="BK423" s="248"/>
      <c r="BL423" s="248"/>
      <c r="BM423" s="248"/>
      <c r="BN423" s="248"/>
      <c r="BO423" s="248"/>
      <c r="BP423" s="248"/>
      <c r="BQ423" s="248"/>
      <c r="BR423" s="248"/>
      <c r="BS423" s="248"/>
      <c r="BT423" s="248"/>
      <c r="BU423" s="248"/>
      <c r="BV423" s="248"/>
      <c r="BW423" s="248"/>
      <c r="BX423" s="248"/>
      <c r="BY423" s="248"/>
      <c r="BZ423" s="248"/>
      <c r="CA423" s="248"/>
      <c r="CB423" s="248"/>
      <c r="CC423" s="248"/>
      <c r="CD423" s="248"/>
      <c r="CE423" s="248"/>
      <c r="CF423" s="248"/>
      <c r="CG423" s="248"/>
      <c r="CH423" s="248"/>
      <c r="CI423" s="248"/>
      <c r="CJ423" s="248"/>
      <c r="CK423" s="248"/>
      <c r="CL423" s="248"/>
      <c r="CM423" s="248"/>
      <c r="CN423" s="248"/>
      <c r="CO423" s="248"/>
      <c r="CP423" s="248"/>
      <c r="CQ423" s="248"/>
      <c r="CR423" s="248"/>
      <c r="CS423" s="248"/>
      <c r="CT423" s="248"/>
      <c r="CU423" s="248"/>
      <c r="CV423" s="248"/>
      <c r="CW423" s="248"/>
      <c r="CX423" s="248"/>
      <c r="CY423" s="248"/>
      <c r="CZ423" s="248"/>
      <c r="DA423" s="248"/>
      <c r="DB423" s="248"/>
      <c r="DC423" s="248"/>
      <c r="DD423" s="248"/>
      <c r="DE423" s="248"/>
      <c r="DF423" s="248"/>
      <c r="DG423" s="248"/>
      <c r="DH423" s="248"/>
      <c r="DI423" s="248"/>
      <c r="DJ423" s="248"/>
      <c r="DK423" s="248"/>
      <c r="DL423" s="248"/>
      <c r="DM423" s="248"/>
    </row>
    <row r="424" spans="42:117" x14ac:dyDescent="0.2">
      <c r="AP424" s="248"/>
      <c r="AQ424" s="248"/>
      <c r="AR424" s="248"/>
      <c r="AS424" s="248"/>
      <c r="AT424" s="248"/>
      <c r="AU424" s="248"/>
      <c r="AV424" s="248"/>
      <c r="AW424" s="248"/>
      <c r="AX424" s="248"/>
      <c r="AY424" s="248"/>
      <c r="AZ424" s="248"/>
      <c r="BA424" s="248"/>
      <c r="BB424" s="248"/>
      <c r="BC424" s="248"/>
      <c r="BD424" s="248"/>
      <c r="BE424" s="248"/>
      <c r="BF424" s="248"/>
      <c r="BG424" s="248"/>
      <c r="BH424" s="248"/>
      <c r="BI424" s="248"/>
      <c r="BJ424" s="248"/>
      <c r="BK424" s="248"/>
      <c r="BL424" s="248"/>
      <c r="BM424" s="248"/>
      <c r="BN424" s="248"/>
      <c r="BO424" s="248"/>
      <c r="BP424" s="248"/>
      <c r="BQ424" s="248"/>
      <c r="BR424" s="248"/>
      <c r="BS424" s="248"/>
      <c r="BT424" s="248"/>
      <c r="BU424" s="248"/>
      <c r="BV424" s="248"/>
      <c r="BW424" s="248"/>
      <c r="BX424" s="248"/>
      <c r="BY424" s="248"/>
      <c r="BZ424" s="248"/>
      <c r="CA424" s="248"/>
      <c r="CB424" s="248"/>
      <c r="CC424" s="248"/>
      <c r="CD424" s="248"/>
      <c r="CE424" s="248"/>
      <c r="CF424" s="248"/>
      <c r="CG424" s="248"/>
      <c r="CH424" s="248"/>
      <c r="CI424" s="248"/>
      <c r="CJ424" s="248"/>
      <c r="CK424" s="248"/>
      <c r="CL424" s="248"/>
      <c r="CM424" s="248"/>
      <c r="CN424" s="248"/>
      <c r="CO424" s="248"/>
      <c r="CP424" s="248"/>
      <c r="CQ424" s="248"/>
      <c r="CR424" s="248"/>
      <c r="CS424" s="248"/>
      <c r="CT424" s="248"/>
      <c r="CU424" s="248"/>
      <c r="CV424" s="248"/>
      <c r="CW424" s="248"/>
      <c r="CX424" s="248"/>
      <c r="CY424" s="248"/>
      <c r="CZ424" s="248"/>
      <c r="DA424" s="248"/>
      <c r="DB424" s="248"/>
      <c r="DC424" s="248"/>
      <c r="DD424" s="248"/>
      <c r="DE424" s="248"/>
      <c r="DF424" s="248"/>
      <c r="DG424" s="248"/>
      <c r="DH424" s="248"/>
      <c r="DI424" s="248"/>
      <c r="DJ424" s="248"/>
      <c r="DK424" s="248"/>
      <c r="DL424" s="248"/>
      <c r="DM424" s="248"/>
    </row>
    <row r="425" spans="42:117" x14ac:dyDescent="0.2">
      <c r="AP425" s="248"/>
      <c r="AQ425" s="248"/>
      <c r="AR425" s="248"/>
      <c r="AS425" s="248"/>
      <c r="AT425" s="248"/>
      <c r="AU425" s="248"/>
      <c r="AV425" s="248"/>
      <c r="AW425" s="248"/>
      <c r="AX425" s="248"/>
      <c r="AY425" s="248"/>
      <c r="AZ425" s="248"/>
      <c r="BA425" s="248"/>
      <c r="BB425" s="248"/>
      <c r="BC425" s="248"/>
      <c r="BD425" s="248"/>
      <c r="BE425" s="248"/>
      <c r="BF425" s="248"/>
      <c r="BG425" s="248"/>
      <c r="BH425" s="248"/>
      <c r="BI425" s="248"/>
      <c r="BJ425" s="248"/>
      <c r="BK425" s="248"/>
      <c r="BL425" s="248"/>
      <c r="BM425" s="248"/>
      <c r="BN425" s="248"/>
      <c r="BO425" s="248"/>
      <c r="BP425" s="248"/>
      <c r="BQ425" s="248"/>
      <c r="BR425" s="248"/>
      <c r="BS425" s="248"/>
      <c r="BT425" s="248"/>
      <c r="BU425" s="248"/>
      <c r="BV425" s="248"/>
      <c r="BW425" s="248"/>
      <c r="BX425" s="248"/>
      <c r="BY425" s="248"/>
      <c r="BZ425" s="248"/>
      <c r="CA425" s="248"/>
      <c r="CB425" s="248"/>
      <c r="CC425" s="248"/>
      <c r="CD425" s="248"/>
      <c r="CE425" s="248"/>
      <c r="CF425" s="248"/>
      <c r="CG425" s="248"/>
      <c r="CH425" s="248"/>
      <c r="CI425" s="248"/>
      <c r="CJ425" s="248"/>
      <c r="CK425" s="248"/>
      <c r="CL425" s="248"/>
      <c r="CM425" s="248"/>
      <c r="CN425" s="248"/>
      <c r="CO425" s="248"/>
      <c r="CP425" s="248"/>
      <c r="CQ425" s="248"/>
      <c r="CR425" s="248"/>
      <c r="CS425" s="248"/>
      <c r="CT425" s="248"/>
      <c r="CU425" s="248"/>
      <c r="CV425" s="248"/>
      <c r="CW425" s="248"/>
      <c r="CX425" s="248"/>
      <c r="CY425" s="248"/>
      <c r="CZ425" s="248"/>
      <c r="DA425" s="248"/>
      <c r="DB425" s="248"/>
      <c r="DC425" s="248"/>
      <c r="DD425" s="248"/>
      <c r="DE425" s="248"/>
      <c r="DF425" s="248"/>
      <c r="DG425" s="248"/>
      <c r="DH425" s="248"/>
      <c r="DI425" s="248"/>
      <c r="DJ425" s="248"/>
      <c r="DK425" s="248"/>
      <c r="DL425" s="248"/>
      <c r="DM425" s="248"/>
    </row>
    <row r="426" spans="42:117" x14ac:dyDescent="0.2">
      <c r="AP426" s="248"/>
      <c r="AQ426" s="248"/>
      <c r="AR426" s="248"/>
      <c r="AS426" s="248"/>
      <c r="AT426" s="248"/>
      <c r="AU426" s="248"/>
      <c r="AV426" s="248"/>
      <c r="AW426" s="248"/>
      <c r="AX426" s="248"/>
      <c r="AY426" s="248"/>
      <c r="AZ426" s="248"/>
      <c r="BA426" s="248"/>
      <c r="BB426" s="248"/>
      <c r="BC426" s="248"/>
      <c r="BD426" s="248"/>
      <c r="BE426" s="248"/>
      <c r="BF426" s="248"/>
      <c r="BG426" s="248"/>
      <c r="BH426" s="248"/>
      <c r="BI426" s="248"/>
      <c r="BJ426" s="248"/>
      <c r="BK426" s="248"/>
      <c r="BL426" s="248"/>
      <c r="BM426" s="248"/>
      <c r="BN426" s="248"/>
      <c r="BO426" s="248"/>
      <c r="BP426" s="248"/>
      <c r="BQ426" s="248"/>
      <c r="BR426" s="248"/>
      <c r="BS426" s="248"/>
      <c r="BT426" s="248"/>
      <c r="BU426" s="248"/>
      <c r="BV426" s="248"/>
      <c r="BW426" s="248"/>
      <c r="BX426" s="248"/>
      <c r="BY426" s="248"/>
      <c r="BZ426" s="248"/>
      <c r="CA426" s="248"/>
      <c r="CB426" s="248"/>
      <c r="CC426" s="248"/>
      <c r="CD426" s="248"/>
      <c r="CE426" s="248"/>
      <c r="CF426" s="248"/>
      <c r="CG426" s="248"/>
      <c r="CH426" s="248"/>
      <c r="CI426" s="248"/>
      <c r="CJ426" s="248"/>
      <c r="CK426" s="248"/>
      <c r="CL426" s="248"/>
      <c r="CM426" s="248"/>
      <c r="CN426" s="248"/>
      <c r="CO426" s="248"/>
      <c r="CP426" s="248"/>
      <c r="CQ426" s="248"/>
      <c r="CR426" s="248"/>
      <c r="CS426" s="248"/>
      <c r="CT426" s="248"/>
      <c r="CU426" s="248"/>
      <c r="CV426" s="248"/>
      <c r="CW426" s="248"/>
      <c r="CX426" s="248"/>
      <c r="CY426" s="248"/>
      <c r="CZ426" s="248"/>
      <c r="DA426" s="248"/>
      <c r="DB426" s="248"/>
      <c r="DC426" s="248"/>
      <c r="DD426" s="248"/>
      <c r="DE426" s="248"/>
      <c r="DF426" s="248"/>
      <c r="DG426" s="248"/>
      <c r="DH426" s="248"/>
      <c r="DI426" s="248"/>
      <c r="DJ426" s="248"/>
      <c r="DK426" s="248"/>
      <c r="DL426" s="248"/>
      <c r="DM426" s="248"/>
    </row>
    <row r="427" spans="42:117" x14ac:dyDescent="0.2">
      <c r="AP427" s="248"/>
      <c r="AQ427" s="248"/>
      <c r="AR427" s="248"/>
      <c r="AS427" s="248"/>
      <c r="AT427" s="248"/>
      <c r="AU427" s="248"/>
      <c r="AV427" s="248"/>
      <c r="AW427" s="248"/>
      <c r="AX427" s="248"/>
      <c r="AY427" s="248"/>
      <c r="AZ427" s="248"/>
      <c r="BA427" s="248"/>
      <c r="BB427" s="248"/>
      <c r="BC427" s="248"/>
      <c r="BD427" s="248"/>
      <c r="BE427" s="248"/>
      <c r="BF427" s="248"/>
      <c r="BG427" s="248"/>
      <c r="BH427" s="248"/>
      <c r="BI427" s="248"/>
      <c r="BJ427" s="248"/>
      <c r="BK427" s="248"/>
      <c r="BL427" s="248"/>
      <c r="BM427" s="248"/>
      <c r="BN427" s="248"/>
      <c r="BO427" s="248"/>
      <c r="BP427" s="248"/>
      <c r="BQ427" s="248"/>
      <c r="BR427" s="248"/>
      <c r="BS427" s="248"/>
      <c r="BT427" s="248"/>
      <c r="BU427" s="248"/>
      <c r="BV427" s="248"/>
      <c r="BW427" s="248"/>
      <c r="BX427" s="248"/>
      <c r="BY427" s="248"/>
      <c r="BZ427" s="248"/>
      <c r="CA427" s="248"/>
      <c r="CB427" s="248"/>
      <c r="CC427" s="248"/>
      <c r="CD427" s="248"/>
      <c r="CE427" s="248"/>
      <c r="CF427" s="248"/>
      <c r="CG427" s="248"/>
      <c r="CH427" s="248"/>
      <c r="CI427" s="248"/>
      <c r="CJ427" s="248"/>
      <c r="CK427" s="248"/>
      <c r="CL427" s="248"/>
      <c r="CM427" s="248"/>
      <c r="CN427" s="248"/>
      <c r="CO427" s="248"/>
      <c r="CP427" s="248"/>
      <c r="CQ427" s="248"/>
      <c r="CR427" s="248"/>
      <c r="CS427" s="248"/>
      <c r="CT427" s="248"/>
      <c r="CU427" s="248"/>
      <c r="CV427" s="248"/>
      <c r="CW427" s="248"/>
      <c r="CX427" s="248"/>
      <c r="CY427" s="248"/>
      <c r="CZ427" s="248"/>
      <c r="DA427" s="248"/>
      <c r="DB427" s="248"/>
      <c r="DC427" s="248"/>
      <c r="DD427" s="248"/>
      <c r="DE427" s="248"/>
      <c r="DF427" s="248"/>
      <c r="DG427" s="248"/>
      <c r="DH427" s="248"/>
      <c r="DI427" s="248"/>
      <c r="DJ427" s="248"/>
      <c r="DK427" s="248"/>
      <c r="DL427" s="248"/>
      <c r="DM427" s="248"/>
    </row>
    <row r="428" spans="42:117" x14ac:dyDescent="0.2">
      <c r="AP428" s="248"/>
      <c r="AQ428" s="248"/>
      <c r="AR428" s="248"/>
      <c r="AS428" s="248"/>
      <c r="AT428" s="248"/>
      <c r="AU428" s="248"/>
      <c r="AV428" s="248"/>
      <c r="AW428" s="248"/>
      <c r="AX428" s="248"/>
      <c r="AY428" s="248"/>
      <c r="AZ428" s="248"/>
      <c r="BA428" s="248"/>
      <c r="BB428" s="248"/>
      <c r="BC428" s="248"/>
      <c r="BD428" s="248"/>
      <c r="BE428" s="248"/>
      <c r="BF428" s="248"/>
      <c r="BG428" s="248"/>
      <c r="BH428" s="248"/>
      <c r="BI428" s="248"/>
      <c r="BJ428" s="248"/>
      <c r="BK428" s="248"/>
      <c r="BL428" s="248"/>
      <c r="BM428" s="248"/>
      <c r="BN428" s="248"/>
      <c r="BO428" s="248"/>
      <c r="BP428" s="248"/>
      <c r="BQ428" s="248"/>
      <c r="BR428" s="248"/>
      <c r="BS428" s="248"/>
      <c r="BT428" s="248"/>
      <c r="BU428" s="248"/>
      <c r="BV428" s="248"/>
      <c r="BW428" s="248"/>
      <c r="BX428" s="248"/>
      <c r="BY428" s="248"/>
      <c r="BZ428" s="248"/>
      <c r="CA428" s="248"/>
      <c r="CB428" s="248"/>
      <c r="CC428" s="248"/>
      <c r="CD428" s="248"/>
      <c r="CE428" s="248"/>
      <c r="CF428" s="248"/>
      <c r="CG428" s="248"/>
      <c r="CH428" s="248"/>
      <c r="CI428" s="248"/>
      <c r="CJ428" s="248"/>
      <c r="CK428" s="248"/>
      <c r="CL428" s="248"/>
      <c r="CM428" s="248"/>
      <c r="CN428" s="248"/>
      <c r="CO428" s="248"/>
      <c r="CP428" s="248"/>
      <c r="CQ428" s="248"/>
      <c r="CR428" s="248"/>
      <c r="CS428" s="248"/>
      <c r="CT428" s="248"/>
      <c r="CU428" s="248"/>
      <c r="CV428" s="248"/>
      <c r="CW428" s="248"/>
      <c r="CX428" s="248"/>
      <c r="CY428" s="248"/>
      <c r="CZ428" s="248"/>
      <c r="DA428" s="248"/>
      <c r="DB428" s="248"/>
      <c r="DC428" s="248"/>
      <c r="DD428" s="248"/>
      <c r="DE428" s="248"/>
      <c r="DF428" s="248"/>
      <c r="DG428" s="248"/>
      <c r="DH428" s="248"/>
      <c r="DI428" s="248"/>
      <c r="DJ428" s="248"/>
      <c r="DK428" s="248"/>
      <c r="DL428" s="248"/>
      <c r="DM428" s="248"/>
    </row>
    <row r="429" spans="42:117" x14ac:dyDescent="0.2">
      <c r="AP429" s="248"/>
      <c r="AQ429" s="248"/>
      <c r="AR429" s="248"/>
      <c r="AS429" s="248"/>
      <c r="AT429" s="248"/>
      <c r="AU429" s="248"/>
      <c r="AV429" s="248"/>
      <c r="AW429" s="248"/>
      <c r="AX429" s="248"/>
      <c r="AY429" s="248"/>
      <c r="AZ429" s="248"/>
      <c r="BA429" s="248"/>
      <c r="BB429" s="248"/>
      <c r="BC429" s="248"/>
      <c r="BD429" s="248"/>
      <c r="BE429" s="248"/>
      <c r="BF429" s="248"/>
      <c r="BG429" s="248"/>
      <c r="BH429" s="248"/>
      <c r="BI429" s="248"/>
      <c r="BJ429" s="248"/>
      <c r="BK429" s="248"/>
      <c r="BL429" s="248"/>
      <c r="BM429" s="248"/>
      <c r="BN429" s="248"/>
      <c r="BO429" s="248"/>
      <c r="BP429" s="248"/>
      <c r="BQ429" s="248"/>
      <c r="BR429" s="248"/>
      <c r="BS429" s="248"/>
      <c r="BT429" s="248"/>
      <c r="BU429" s="248"/>
      <c r="BV429" s="248"/>
      <c r="BW429" s="248"/>
      <c r="BX429" s="248"/>
      <c r="BY429" s="248"/>
      <c r="BZ429" s="248"/>
      <c r="CA429" s="248"/>
      <c r="CB429" s="248"/>
      <c r="CC429" s="248"/>
      <c r="CD429" s="248"/>
      <c r="CE429" s="248"/>
      <c r="CF429" s="248"/>
      <c r="CG429" s="248"/>
      <c r="CH429" s="248"/>
      <c r="CI429" s="248"/>
      <c r="CJ429" s="248"/>
      <c r="CK429" s="248"/>
      <c r="CL429" s="248"/>
      <c r="CM429" s="248"/>
      <c r="CN429" s="248"/>
      <c r="CO429" s="248"/>
      <c r="CP429" s="248"/>
      <c r="CQ429" s="248"/>
      <c r="CR429" s="248"/>
      <c r="CS429" s="248"/>
      <c r="CT429" s="248"/>
      <c r="CU429" s="248"/>
      <c r="CV429" s="248"/>
      <c r="CW429" s="248"/>
      <c r="CX429" s="248"/>
      <c r="CY429" s="248"/>
      <c r="CZ429" s="248"/>
      <c r="DA429" s="248"/>
      <c r="DB429" s="248"/>
      <c r="DC429" s="248"/>
      <c r="DD429" s="248"/>
      <c r="DE429" s="248"/>
      <c r="DF429" s="248"/>
      <c r="DG429" s="248"/>
      <c r="DH429" s="248"/>
      <c r="DI429" s="248"/>
      <c r="DJ429" s="248"/>
      <c r="DK429" s="248"/>
      <c r="DL429" s="248"/>
      <c r="DM429" s="248"/>
    </row>
    <row r="430" spans="42:117" x14ac:dyDescent="0.2">
      <c r="AP430" s="248"/>
      <c r="AQ430" s="248"/>
      <c r="AR430" s="248"/>
      <c r="AS430" s="248"/>
      <c r="AT430" s="248"/>
      <c r="AU430" s="248"/>
      <c r="AV430" s="248"/>
      <c r="AW430" s="248"/>
      <c r="AX430" s="248"/>
      <c r="AY430" s="248"/>
      <c r="AZ430" s="248"/>
      <c r="BA430" s="248"/>
      <c r="BB430" s="248"/>
      <c r="BC430" s="248"/>
      <c r="BD430" s="248"/>
      <c r="BE430" s="248"/>
      <c r="BF430" s="248"/>
      <c r="BG430" s="248"/>
      <c r="BH430" s="248"/>
      <c r="BI430" s="248"/>
      <c r="BJ430" s="248"/>
      <c r="BK430" s="248"/>
      <c r="BL430" s="248"/>
      <c r="BM430" s="248"/>
      <c r="BN430" s="248"/>
      <c r="BO430" s="248"/>
      <c r="BP430" s="248"/>
      <c r="BQ430" s="248"/>
      <c r="BR430" s="248"/>
      <c r="BS430" s="248"/>
      <c r="BT430" s="248"/>
      <c r="BU430" s="248"/>
      <c r="BV430" s="248"/>
      <c r="BW430" s="248"/>
      <c r="BX430" s="248"/>
      <c r="BY430" s="248"/>
      <c r="BZ430" s="248"/>
      <c r="CA430" s="248"/>
      <c r="CB430" s="248"/>
      <c r="CC430" s="248"/>
      <c r="CD430" s="248"/>
      <c r="CE430" s="248"/>
      <c r="CF430" s="248"/>
      <c r="CG430" s="248"/>
      <c r="CH430" s="248"/>
      <c r="CI430" s="248"/>
      <c r="CJ430" s="248"/>
      <c r="CK430" s="248"/>
      <c r="CL430" s="248"/>
      <c r="CM430" s="248"/>
      <c r="CN430" s="248"/>
      <c r="CO430" s="248"/>
      <c r="CP430" s="248"/>
      <c r="CQ430" s="248"/>
      <c r="CR430" s="248"/>
      <c r="CS430" s="248"/>
      <c r="CT430" s="248"/>
      <c r="CU430" s="248"/>
      <c r="CV430" s="248"/>
      <c r="CW430" s="248"/>
      <c r="CX430" s="248"/>
      <c r="CY430" s="248"/>
      <c r="CZ430" s="248"/>
      <c r="DA430" s="248"/>
      <c r="DB430" s="248"/>
      <c r="DC430" s="248"/>
      <c r="DD430" s="248"/>
      <c r="DE430" s="248"/>
      <c r="DF430" s="248"/>
      <c r="DG430" s="248"/>
      <c r="DH430" s="248"/>
      <c r="DI430" s="248"/>
      <c r="DJ430" s="248"/>
      <c r="DK430" s="248"/>
      <c r="DL430" s="248"/>
      <c r="DM430" s="248"/>
    </row>
    <row r="431" spans="42:117" x14ac:dyDescent="0.2">
      <c r="AP431" s="248"/>
      <c r="AQ431" s="248"/>
      <c r="AR431" s="248"/>
      <c r="AS431" s="248"/>
      <c r="AT431" s="248"/>
      <c r="AU431" s="248"/>
      <c r="AV431" s="248"/>
      <c r="AW431" s="248"/>
      <c r="AX431" s="248"/>
      <c r="AY431" s="248"/>
      <c r="AZ431" s="248"/>
      <c r="BA431" s="248"/>
      <c r="BB431" s="248"/>
      <c r="BC431" s="248"/>
      <c r="BD431" s="248"/>
      <c r="BE431" s="248"/>
      <c r="BF431" s="248"/>
      <c r="BG431" s="248"/>
      <c r="BH431" s="248"/>
      <c r="BI431" s="248"/>
      <c r="BJ431" s="248"/>
      <c r="BK431" s="248"/>
      <c r="BL431" s="248"/>
      <c r="BM431" s="248"/>
      <c r="BN431" s="248"/>
      <c r="BO431" s="248"/>
      <c r="BP431" s="248"/>
      <c r="BQ431" s="248"/>
      <c r="BR431" s="248"/>
      <c r="BS431" s="248"/>
      <c r="BT431" s="248"/>
      <c r="BU431" s="248"/>
      <c r="BV431" s="248"/>
      <c r="BW431" s="248"/>
      <c r="BX431" s="248"/>
      <c r="BY431" s="248"/>
      <c r="BZ431" s="248"/>
      <c r="CA431" s="248"/>
      <c r="CB431" s="248"/>
      <c r="CC431" s="248"/>
      <c r="CD431" s="248"/>
      <c r="CE431" s="248"/>
      <c r="CF431" s="248"/>
      <c r="CG431" s="248"/>
      <c r="CH431" s="248"/>
      <c r="CI431" s="248"/>
      <c r="CJ431" s="248"/>
      <c r="CK431" s="248"/>
      <c r="CL431" s="248"/>
      <c r="CM431" s="248"/>
      <c r="CN431" s="248"/>
      <c r="CO431" s="248"/>
      <c r="CP431" s="248"/>
      <c r="CQ431" s="248"/>
      <c r="CR431" s="248"/>
      <c r="CS431" s="248"/>
      <c r="CT431" s="248"/>
      <c r="CU431" s="248"/>
      <c r="CV431" s="248"/>
      <c r="CW431" s="248"/>
      <c r="CX431" s="248"/>
      <c r="CY431" s="248"/>
      <c r="CZ431" s="248"/>
      <c r="DA431" s="248"/>
      <c r="DB431" s="248"/>
      <c r="DC431" s="248"/>
      <c r="DD431" s="248"/>
      <c r="DE431" s="248"/>
      <c r="DF431" s="248"/>
      <c r="DG431" s="248"/>
      <c r="DH431" s="248"/>
      <c r="DI431" s="248"/>
      <c r="DJ431" s="248"/>
      <c r="DK431" s="248"/>
      <c r="DL431" s="248"/>
      <c r="DM431" s="248"/>
    </row>
    <row r="432" spans="42:117" x14ac:dyDescent="0.2">
      <c r="AP432" s="248"/>
      <c r="AQ432" s="248"/>
      <c r="AR432" s="248"/>
      <c r="AS432" s="248"/>
      <c r="AT432" s="248"/>
      <c r="AU432" s="248"/>
      <c r="AV432" s="248"/>
      <c r="AW432" s="248"/>
      <c r="AX432" s="248"/>
      <c r="AY432" s="248"/>
      <c r="AZ432" s="248"/>
      <c r="BA432" s="248"/>
      <c r="BB432" s="248"/>
      <c r="BC432" s="248"/>
      <c r="BD432" s="248"/>
      <c r="BE432" s="248"/>
      <c r="BF432" s="248"/>
      <c r="BG432" s="248"/>
      <c r="BH432" s="248"/>
      <c r="BI432" s="248"/>
      <c r="BJ432" s="248"/>
      <c r="BK432" s="248"/>
      <c r="BL432" s="248"/>
      <c r="BM432" s="248"/>
      <c r="BN432" s="248"/>
      <c r="BO432" s="248"/>
      <c r="BP432" s="248"/>
      <c r="BQ432" s="248"/>
      <c r="BR432" s="248"/>
      <c r="BS432" s="248"/>
      <c r="BT432" s="248"/>
      <c r="BU432" s="248"/>
      <c r="BV432" s="248"/>
      <c r="BW432" s="248"/>
      <c r="BX432" s="248"/>
      <c r="BY432" s="248"/>
      <c r="BZ432" s="248"/>
      <c r="CA432" s="248"/>
      <c r="CB432" s="248"/>
      <c r="CC432" s="248"/>
      <c r="CD432" s="248"/>
      <c r="CE432" s="248"/>
      <c r="CF432" s="248"/>
      <c r="CG432" s="248"/>
      <c r="CH432" s="248"/>
      <c r="CI432" s="248"/>
      <c r="CJ432" s="248"/>
      <c r="CK432" s="248"/>
      <c r="CL432" s="248"/>
      <c r="CM432" s="248"/>
      <c r="CN432" s="248"/>
      <c r="CO432" s="248"/>
      <c r="CP432" s="248"/>
      <c r="CQ432" s="248"/>
      <c r="CR432" s="248"/>
      <c r="CS432" s="248"/>
      <c r="CT432" s="248"/>
      <c r="CU432" s="248"/>
      <c r="CV432" s="248"/>
      <c r="CW432" s="248"/>
      <c r="CX432" s="248"/>
      <c r="CY432" s="248"/>
      <c r="CZ432" s="248"/>
      <c r="DA432" s="248"/>
      <c r="DB432" s="248"/>
      <c r="DC432" s="248"/>
      <c r="DD432" s="248"/>
      <c r="DE432" s="248"/>
      <c r="DF432" s="248"/>
      <c r="DG432" s="248"/>
      <c r="DH432" s="248"/>
      <c r="DI432" s="248"/>
      <c r="DJ432" s="248"/>
      <c r="DK432" s="248"/>
      <c r="DL432" s="248"/>
      <c r="DM432" s="248"/>
    </row>
    <row r="433" spans="42:117" x14ac:dyDescent="0.2">
      <c r="AP433" s="248"/>
      <c r="AQ433" s="248"/>
      <c r="AR433" s="248"/>
      <c r="AS433" s="248"/>
      <c r="AT433" s="248"/>
      <c r="AU433" s="248"/>
      <c r="AV433" s="248"/>
      <c r="AW433" s="248"/>
      <c r="AX433" s="248"/>
      <c r="AY433" s="248"/>
      <c r="AZ433" s="248"/>
      <c r="BA433" s="248"/>
      <c r="BB433" s="248"/>
      <c r="BC433" s="248"/>
      <c r="BD433" s="248"/>
      <c r="BE433" s="248"/>
      <c r="BF433" s="248"/>
      <c r="BG433" s="248"/>
      <c r="BH433" s="248"/>
      <c r="BI433" s="248"/>
      <c r="BJ433" s="248"/>
      <c r="BK433" s="248"/>
      <c r="BL433" s="248"/>
      <c r="BM433" s="248"/>
      <c r="BN433" s="248"/>
      <c r="BO433" s="248"/>
      <c r="BP433" s="248"/>
      <c r="BQ433" s="248"/>
      <c r="BR433" s="248"/>
      <c r="BS433" s="248"/>
      <c r="BT433" s="248"/>
      <c r="BU433" s="248"/>
      <c r="BV433" s="248"/>
      <c r="BW433" s="248"/>
      <c r="BX433" s="248"/>
      <c r="BY433" s="248"/>
      <c r="BZ433" s="248"/>
      <c r="CA433" s="248"/>
      <c r="CB433" s="248"/>
      <c r="CC433" s="248"/>
      <c r="CD433" s="248"/>
      <c r="CE433" s="248"/>
      <c r="CF433" s="248"/>
      <c r="CG433" s="248"/>
      <c r="CH433" s="248"/>
      <c r="CI433" s="248"/>
      <c r="CJ433" s="248"/>
      <c r="CK433" s="248"/>
      <c r="CL433" s="248"/>
      <c r="CM433" s="248"/>
      <c r="CN433" s="248"/>
      <c r="CO433" s="248"/>
      <c r="CP433" s="248"/>
      <c r="CQ433" s="248"/>
      <c r="CR433" s="248"/>
      <c r="CS433" s="248"/>
      <c r="CT433" s="248"/>
      <c r="CU433" s="248"/>
      <c r="CV433" s="248"/>
      <c r="CW433" s="248"/>
      <c r="CX433" s="248"/>
      <c r="CY433" s="248"/>
      <c r="CZ433" s="248"/>
      <c r="DA433" s="248"/>
      <c r="DB433" s="248"/>
      <c r="DC433" s="248"/>
      <c r="DD433" s="248"/>
      <c r="DE433" s="248"/>
      <c r="DF433" s="248"/>
      <c r="DG433" s="248"/>
      <c r="DH433" s="248"/>
      <c r="DI433" s="248"/>
      <c r="DJ433" s="248"/>
      <c r="DK433" s="248"/>
      <c r="DL433" s="248"/>
      <c r="DM433" s="248"/>
    </row>
    <row r="434" spans="42:117" x14ac:dyDescent="0.2">
      <c r="AP434" s="248"/>
      <c r="AQ434" s="248"/>
      <c r="AR434" s="248"/>
      <c r="AS434" s="248"/>
      <c r="AT434" s="248"/>
      <c r="AU434" s="248"/>
      <c r="AV434" s="248"/>
      <c r="AW434" s="248"/>
      <c r="AX434" s="248"/>
      <c r="AY434" s="248"/>
      <c r="AZ434" s="248"/>
      <c r="BA434" s="248"/>
      <c r="BB434" s="248"/>
      <c r="BC434" s="248"/>
      <c r="BD434" s="248"/>
      <c r="BE434" s="248"/>
      <c r="BF434" s="248"/>
      <c r="BG434" s="248"/>
      <c r="BH434" s="248"/>
      <c r="BI434" s="248"/>
      <c r="BJ434" s="248"/>
      <c r="BK434" s="248"/>
      <c r="BL434" s="248"/>
      <c r="BM434" s="248"/>
      <c r="BN434" s="248"/>
      <c r="BO434" s="248"/>
      <c r="BP434" s="248"/>
      <c r="BQ434" s="248"/>
      <c r="BR434" s="248"/>
      <c r="BS434" s="248"/>
      <c r="BT434" s="248"/>
      <c r="BU434" s="248"/>
      <c r="BV434" s="248"/>
      <c r="BW434" s="248"/>
      <c r="BX434" s="248"/>
      <c r="BY434" s="248"/>
      <c r="BZ434" s="248"/>
      <c r="CA434" s="248"/>
      <c r="CB434" s="248"/>
      <c r="CC434" s="248"/>
      <c r="CD434" s="248"/>
      <c r="CE434" s="248"/>
      <c r="CF434" s="248"/>
      <c r="CG434" s="248"/>
      <c r="CH434" s="248"/>
      <c r="CI434" s="248"/>
      <c r="CJ434" s="248"/>
      <c r="CK434" s="248"/>
      <c r="CL434" s="248"/>
      <c r="CM434" s="248"/>
      <c r="CN434" s="248"/>
      <c r="CO434" s="248"/>
      <c r="CP434" s="248"/>
      <c r="CQ434" s="248"/>
      <c r="CR434" s="248"/>
      <c r="CS434" s="248"/>
      <c r="CT434" s="248"/>
      <c r="CU434" s="248"/>
      <c r="CV434" s="248"/>
      <c r="CW434" s="248"/>
      <c r="CX434" s="248"/>
      <c r="CY434" s="248"/>
      <c r="CZ434" s="248"/>
      <c r="DA434" s="248"/>
      <c r="DB434" s="248"/>
      <c r="DC434" s="248"/>
      <c r="DD434" s="248"/>
      <c r="DE434" s="248"/>
      <c r="DF434" s="248"/>
      <c r="DG434" s="248"/>
      <c r="DH434" s="248"/>
      <c r="DI434" s="248"/>
      <c r="DJ434" s="248"/>
      <c r="DK434" s="248"/>
      <c r="DL434" s="248"/>
      <c r="DM434" s="248"/>
    </row>
    <row r="435" spans="42:117" x14ac:dyDescent="0.2">
      <c r="AP435" s="248"/>
      <c r="AQ435" s="248"/>
      <c r="AR435" s="248"/>
      <c r="AS435" s="248"/>
      <c r="AT435" s="248"/>
      <c r="AU435" s="248"/>
      <c r="AV435" s="248"/>
      <c r="AW435" s="248"/>
      <c r="AX435" s="248"/>
      <c r="AY435" s="248"/>
      <c r="AZ435" s="248"/>
      <c r="BA435" s="248"/>
      <c r="BB435" s="248"/>
      <c r="BC435" s="248"/>
      <c r="BD435" s="248"/>
      <c r="BE435" s="248"/>
      <c r="BF435" s="248"/>
      <c r="BG435" s="248"/>
      <c r="BH435" s="248"/>
      <c r="BI435" s="248"/>
      <c r="BJ435" s="248"/>
      <c r="BK435" s="248"/>
      <c r="BL435" s="248"/>
      <c r="BM435" s="248"/>
      <c r="BN435" s="248"/>
      <c r="BO435" s="248"/>
      <c r="BP435" s="248"/>
      <c r="BQ435" s="248"/>
      <c r="BR435" s="248"/>
      <c r="BS435" s="248"/>
      <c r="BT435" s="248"/>
      <c r="BU435" s="248"/>
      <c r="BV435" s="248"/>
      <c r="BW435" s="248"/>
      <c r="BX435" s="248"/>
      <c r="BY435" s="248"/>
      <c r="BZ435" s="248"/>
      <c r="CA435" s="248"/>
      <c r="CB435" s="248"/>
      <c r="CC435" s="248"/>
      <c r="CD435" s="248"/>
      <c r="CE435" s="248"/>
      <c r="CF435" s="248"/>
      <c r="CG435" s="248"/>
      <c r="CH435" s="248"/>
      <c r="CI435" s="248"/>
      <c r="CJ435" s="248"/>
      <c r="CK435" s="248"/>
      <c r="CL435" s="248"/>
      <c r="CM435" s="248"/>
      <c r="CN435" s="248"/>
      <c r="CO435" s="248"/>
      <c r="CP435" s="248"/>
      <c r="CQ435" s="248"/>
      <c r="CR435" s="248"/>
      <c r="CS435" s="248"/>
      <c r="CT435" s="248"/>
      <c r="CU435" s="248"/>
      <c r="CV435" s="248"/>
      <c r="CW435" s="248"/>
      <c r="CX435" s="248"/>
      <c r="CY435" s="248"/>
      <c r="CZ435" s="248"/>
      <c r="DA435" s="248"/>
      <c r="DB435" s="248"/>
      <c r="DC435" s="248"/>
      <c r="DD435" s="248"/>
      <c r="DE435" s="248"/>
      <c r="DF435" s="248"/>
      <c r="DG435" s="248"/>
      <c r="DH435" s="248"/>
      <c r="DI435" s="248"/>
      <c r="DJ435" s="248"/>
      <c r="DK435" s="248"/>
      <c r="DL435" s="248"/>
      <c r="DM435" s="248"/>
    </row>
    <row r="436" spans="42:117" x14ac:dyDescent="0.2">
      <c r="AP436" s="248"/>
      <c r="AQ436" s="248"/>
      <c r="AR436" s="248"/>
      <c r="AS436" s="248"/>
      <c r="AT436" s="248"/>
      <c r="AU436" s="248"/>
      <c r="AV436" s="248"/>
      <c r="AW436" s="248"/>
      <c r="AX436" s="248"/>
      <c r="AY436" s="248"/>
      <c r="AZ436" s="248"/>
      <c r="BA436" s="248"/>
      <c r="BB436" s="248"/>
      <c r="BC436" s="248"/>
      <c r="BD436" s="248"/>
      <c r="BE436" s="248"/>
      <c r="BF436" s="248"/>
      <c r="BG436" s="248"/>
      <c r="BH436" s="248"/>
      <c r="BI436" s="248"/>
      <c r="BJ436" s="248"/>
      <c r="BK436" s="248"/>
      <c r="BL436" s="248"/>
      <c r="BM436" s="248"/>
      <c r="BN436" s="248"/>
      <c r="BO436" s="248"/>
      <c r="BP436" s="248"/>
      <c r="BQ436" s="248"/>
      <c r="BR436" s="248"/>
      <c r="BS436" s="248"/>
      <c r="BT436" s="248"/>
      <c r="BU436" s="248"/>
      <c r="BV436" s="248"/>
      <c r="BW436" s="248"/>
      <c r="BX436" s="248"/>
      <c r="BY436" s="248"/>
      <c r="BZ436" s="248"/>
      <c r="CA436" s="248"/>
      <c r="CB436" s="248"/>
      <c r="CC436" s="248"/>
      <c r="CD436" s="248"/>
      <c r="CE436" s="248"/>
      <c r="CF436" s="248"/>
      <c r="CG436" s="248"/>
      <c r="CH436" s="248"/>
      <c r="CI436" s="248"/>
      <c r="CJ436" s="248"/>
      <c r="CK436" s="248"/>
      <c r="CL436" s="248"/>
      <c r="CM436" s="248"/>
      <c r="CN436" s="248"/>
      <c r="CO436" s="248"/>
      <c r="CP436" s="248"/>
      <c r="CQ436" s="248"/>
      <c r="CR436" s="248"/>
      <c r="CS436" s="248"/>
      <c r="CT436" s="248"/>
      <c r="CU436" s="248"/>
      <c r="CV436" s="248"/>
      <c r="CW436" s="248"/>
      <c r="CX436" s="248"/>
      <c r="CY436" s="248"/>
      <c r="CZ436" s="248"/>
      <c r="DA436" s="248"/>
      <c r="DB436" s="248"/>
      <c r="DC436" s="248"/>
      <c r="DD436" s="248"/>
      <c r="DE436" s="248"/>
      <c r="DF436" s="248"/>
      <c r="DG436" s="248"/>
      <c r="DH436" s="248"/>
      <c r="DI436" s="248"/>
      <c r="DJ436" s="248"/>
      <c r="DK436" s="248"/>
      <c r="DL436" s="248"/>
      <c r="DM436" s="248"/>
    </row>
    <row r="437" spans="42:117" x14ac:dyDescent="0.2">
      <c r="AP437" s="248"/>
      <c r="AQ437" s="248"/>
      <c r="AR437" s="248"/>
      <c r="AS437" s="248"/>
      <c r="AT437" s="248"/>
      <c r="AU437" s="248"/>
      <c r="AV437" s="248"/>
      <c r="AW437" s="248"/>
      <c r="AX437" s="248"/>
      <c r="AY437" s="248"/>
      <c r="AZ437" s="248"/>
      <c r="BA437" s="248"/>
      <c r="BB437" s="248"/>
      <c r="BC437" s="248"/>
      <c r="BD437" s="248"/>
      <c r="BE437" s="248"/>
      <c r="BF437" s="248"/>
      <c r="BG437" s="248"/>
      <c r="BH437" s="248"/>
      <c r="BI437" s="248"/>
      <c r="BJ437" s="248"/>
      <c r="BK437" s="248"/>
      <c r="BL437" s="248"/>
      <c r="BM437" s="248"/>
      <c r="BN437" s="248"/>
      <c r="BO437" s="248"/>
      <c r="BP437" s="248"/>
      <c r="BQ437" s="248"/>
      <c r="BR437" s="248"/>
      <c r="BS437" s="248"/>
      <c r="BT437" s="248"/>
      <c r="BU437" s="248"/>
      <c r="BV437" s="248"/>
      <c r="BW437" s="248"/>
      <c r="BX437" s="248"/>
      <c r="BY437" s="248"/>
      <c r="BZ437" s="248"/>
      <c r="CA437" s="248"/>
      <c r="CB437" s="248"/>
      <c r="CC437" s="248"/>
      <c r="CD437" s="248"/>
      <c r="CE437" s="248"/>
      <c r="CF437" s="248"/>
      <c r="CG437" s="248"/>
      <c r="CH437" s="248"/>
      <c r="CI437" s="248"/>
      <c r="CJ437" s="248"/>
      <c r="CK437" s="248"/>
      <c r="CL437" s="248"/>
      <c r="CM437" s="248"/>
      <c r="CN437" s="248"/>
      <c r="CO437" s="248"/>
      <c r="CP437" s="248"/>
      <c r="CQ437" s="248"/>
      <c r="CR437" s="248"/>
      <c r="CS437" s="248"/>
      <c r="CT437" s="248"/>
      <c r="CU437" s="248"/>
      <c r="CV437" s="248"/>
      <c r="CW437" s="248"/>
      <c r="CX437" s="248"/>
      <c r="CY437" s="248"/>
      <c r="CZ437" s="248"/>
      <c r="DA437" s="248"/>
      <c r="DB437" s="248"/>
      <c r="DC437" s="248"/>
      <c r="DD437" s="248"/>
      <c r="DE437" s="248"/>
      <c r="DF437" s="248"/>
      <c r="DG437" s="248"/>
      <c r="DH437" s="248"/>
      <c r="DI437" s="248"/>
      <c r="DJ437" s="248"/>
      <c r="DK437" s="248"/>
      <c r="DL437" s="248"/>
      <c r="DM437" s="248"/>
    </row>
    <row r="438" spans="42:117" x14ac:dyDescent="0.2">
      <c r="AP438" s="248"/>
      <c r="AQ438" s="248"/>
      <c r="AR438" s="248"/>
      <c r="AS438" s="248"/>
      <c r="AT438" s="248"/>
      <c r="AU438" s="248"/>
      <c r="AV438" s="248"/>
      <c r="AW438" s="248"/>
      <c r="AX438" s="248"/>
      <c r="AY438" s="248"/>
      <c r="AZ438" s="248"/>
      <c r="BA438" s="248"/>
      <c r="BB438" s="248"/>
      <c r="BC438" s="248"/>
      <c r="BD438" s="248"/>
      <c r="BE438" s="248"/>
      <c r="BF438" s="248"/>
      <c r="BG438" s="248"/>
      <c r="BH438" s="248"/>
      <c r="BI438" s="248"/>
      <c r="BJ438" s="248"/>
      <c r="BK438" s="248"/>
      <c r="BL438" s="248"/>
      <c r="BM438" s="248"/>
      <c r="BN438" s="248"/>
      <c r="BO438" s="248"/>
      <c r="BP438" s="248"/>
      <c r="BQ438" s="248"/>
      <c r="BR438" s="248"/>
      <c r="BS438" s="248"/>
      <c r="BT438" s="248"/>
      <c r="BU438" s="248"/>
      <c r="BV438" s="248"/>
      <c r="BW438" s="248"/>
      <c r="BX438" s="248"/>
      <c r="BY438" s="248"/>
      <c r="BZ438" s="248"/>
      <c r="CA438" s="248"/>
      <c r="CB438" s="248"/>
      <c r="CC438" s="248"/>
      <c r="CD438" s="248"/>
      <c r="CE438" s="248"/>
      <c r="CF438" s="248"/>
      <c r="CG438" s="248"/>
      <c r="CH438" s="248"/>
      <c r="CI438" s="248"/>
      <c r="CJ438" s="248"/>
      <c r="CK438" s="248"/>
      <c r="CL438" s="248"/>
      <c r="CM438" s="248"/>
      <c r="CN438" s="248"/>
      <c r="CO438" s="248"/>
      <c r="CP438" s="248"/>
      <c r="CQ438" s="248"/>
      <c r="CR438" s="248"/>
      <c r="CS438" s="248"/>
      <c r="CT438" s="248"/>
      <c r="CU438" s="248"/>
      <c r="CV438" s="248"/>
      <c r="CW438" s="248"/>
      <c r="CX438" s="248"/>
      <c r="CY438" s="248"/>
      <c r="CZ438" s="248"/>
      <c r="DA438" s="248"/>
      <c r="DB438" s="248"/>
      <c r="DC438" s="248"/>
      <c r="DD438" s="248"/>
      <c r="DE438" s="248"/>
      <c r="DF438" s="248"/>
      <c r="DG438" s="248"/>
      <c r="DH438" s="248"/>
      <c r="DI438" s="248"/>
      <c r="DJ438" s="248"/>
      <c r="DK438" s="248"/>
      <c r="DL438" s="248"/>
      <c r="DM438" s="248"/>
    </row>
    <row r="439" spans="42:117" x14ac:dyDescent="0.2">
      <c r="AP439" s="248"/>
      <c r="AQ439" s="248"/>
      <c r="AR439" s="248"/>
      <c r="AS439" s="248"/>
      <c r="AT439" s="248"/>
      <c r="AU439" s="248"/>
      <c r="AV439" s="248"/>
      <c r="AW439" s="248"/>
      <c r="AX439" s="248"/>
      <c r="AY439" s="248"/>
      <c r="AZ439" s="248"/>
      <c r="BA439" s="248"/>
      <c r="BB439" s="248"/>
      <c r="BC439" s="248"/>
      <c r="BD439" s="248"/>
      <c r="BE439" s="248"/>
      <c r="BF439" s="248"/>
      <c r="BG439" s="248"/>
      <c r="BH439" s="248"/>
      <c r="BI439" s="248"/>
      <c r="BJ439" s="248"/>
      <c r="BK439" s="248"/>
      <c r="BL439" s="248"/>
      <c r="BM439" s="248"/>
      <c r="BN439" s="248"/>
      <c r="BO439" s="248"/>
      <c r="BP439" s="248"/>
      <c r="BQ439" s="248"/>
      <c r="BR439" s="248"/>
      <c r="BS439" s="248"/>
      <c r="BT439" s="248"/>
      <c r="BU439" s="248"/>
      <c r="BV439" s="248"/>
      <c r="BW439" s="248"/>
      <c r="BX439" s="248"/>
      <c r="BY439" s="248"/>
      <c r="BZ439" s="248"/>
      <c r="CA439" s="248"/>
      <c r="CB439" s="248"/>
      <c r="CC439" s="248"/>
      <c r="CD439" s="248"/>
      <c r="CE439" s="248"/>
      <c r="CF439" s="248"/>
      <c r="CG439" s="248"/>
      <c r="CH439" s="248"/>
      <c r="CI439" s="248"/>
      <c r="CJ439" s="248"/>
      <c r="CK439" s="248"/>
      <c r="CL439" s="248"/>
      <c r="CM439" s="248"/>
      <c r="CN439" s="248"/>
      <c r="CO439" s="248"/>
      <c r="CP439" s="248"/>
      <c r="CQ439" s="248"/>
      <c r="CR439" s="248"/>
      <c r="CS439" s="248"/>
      <c r="CT439" s="248"/>
      <c r="CU439" s="248"/>
      <c r="CV439" s="248"/>
      <c r="CW439" s="248"/>
      <c r="CX439" s="248"/>
      <c r="CY439" s="248"/>
      <c r="CZ439" s="248"/>
      <c r="DA439" s="248"/>
      <c r="DB439" s="248"/>
      <c r="DC439" s="248"/>
      <c r="DD439" s="248"/>
      <c r="DE439" s="248"/>
      <c r="DF439" s="248"/>
      <c r="DG439" s="248"/>
      <c r="DH439" s="248"/>
      <c r="DI439" s="248"/>
      <c r="DJ439" s="248"/>
      <c r="DK439" s="248"/>
      <c r="DL439" s="248"/>
      <c r="DM439" s="248"/>
    </row>
    <row r="440" spans="42:117" x14ac:dyDescent="0.2">
      <c r="AP440" s="248"/>
      <c r="AQ440" s="248"/>
      <c r="AR440" s="248"/>
      <c r="AS440" s="248"/>
      <c r="AT440" s="248"/>
      <c r="AU440" s="248"/>
      <c r="AV440" s="248"/>
      <c r="AW440" s="248"/>
      <c r="AX440" s="248"/>
      <c r="AY440" s="248"/>
      <c r="AZ440" s="248"/>
      <c r="BA440" s="248"/>
      <c r="BB440" s="248"/>
      <c r="BC440" s="248"/>
      <c r="BD440" s="248"/>
      <c r="BE440" s="248"/>
      <c r="BF440" s="248"/>
      <c r="BG440" s="248"/>
      <c r="BH440" s="248"/>
      <c r="BI440" s="248"/>
      <c r="BJ440" s="248"/>
      <c r="BK440" s="248"/>
      <c r="BL440" s="248"/>
      <c r="BM440" s="248"/>
      <c r="BN440" s="248"/>
      <c r="BO440" s="248"/>
      <c r="BP440" s="248"/>
      <c r="BQ440" s="248"/>
      <c r="BR440" s="248"/>
      <c r="BS440" s="248"/>
      <c r="BT440" s="248"/>
      <c r="BU440" s="248"/>
      <c r="BV440" s="248"/>
      <c r="BW440" s="248"/>
      <c r="BX440" s="248"/>
      <c r="BY440" s="248"/>
      <c r="BZ440" s="248"/>
      <c r="CA440" s="248"/>
      <c r="CB440" s="248"/>
      <c r="CC440" s="248"/>
      <c r="CD440" s="248"/>
      <c r="CE440" s="248"/>
      <c r="CF440" s="248"/>
      <c r="CG440" s="248"/>
      <c r="CH440" s="248"/>
      <c r="CI440" s="248"/>
      <c r="CJ440" s="248"/>
      <c r="CK440" s="248"/>
      <c r="CL440" s="248"/>
      <c r="CM440" s="248"/>
      <c r="CN440" s="248"/>
      <c r="CO440" s="248"/>
      <c r="CP440" s="248"/>
      <c r="CQ440" s="248"/>
      <c r="CR440" s="248"/>
      <c r="CS440" s="248"/>
      <c r="CT440" s="248"/>
      <c r="CU440" s="248"/>
      <c r="CV440" s="248"/>
      <c r="CW440" s="248"/>
      <c r="CX440" s="248"/>
      <c r="CY440" s="248"/>
      <c r="CZ440" s="248"/>
      <c r="DA440" s="248"/>
      <c r="DB440" s="248"/>
      <c r="DC440" s="248"/>
      <c r="DD440" s="248"/>
      <c r="DE440" s="248"/>
      <c r="DF440" s="248"/>
      <c r="DG440" s="248"/>
      <c r="DH440" s="248"/>
      <c r="DI440" s="248"/>
      <c r="DJ440" s="248"/>
      <c r="DK440" s="248"/>
      <c r="DL440" s="248"/>
      <c r="DM440" s="248"/>
    </row>
    <row r="441" spans="42:117" x14ac:dyDescent="0.2">
      <c r="AP441" s="248"/>
      <c r="AQ441" s="248"/>
      <c r="AR441" s="248"/>
      <c r="AS441" s="248"/>
      <c r="AT441" s="248"/>
      <c r="AU441" s="248"/>
      <c r="AV441" s="248"/>
      <c r="AW441" s="248"/>
      <c r="AX441" s="248"/>
      <c r="AY441" s="248"/>
      <c r="AZ441" s="248"/>
      <c r="BA441" s="248"/>
      <c r="BB441" s="248"/>
      <c r="BC441" s="248"/>
      <c r="BD441" s="248"/>
      <c r="BE441" s="248"/>
      <c r="BF441" s="248"/>
      <c r="BG441" s="248"/>
      <c r="BH441" s="248"/>
      <c r="BI441" s="248"/>
      <c r="BJ441" s="248"/>
      <c r="BK441" s="248"/>
      <c r="BL441" s="248"/>
      <c r="BM441" s="248"/>
      <c r="BN441" s="248"/>
      <c r="BO441" s="248"/>
      <c r="BP441" s="248"/>
      <c r="BQ441" s="248"/>
      <c r="BR441" s="248"/>
      <c r="BS441" s="248"/>
      <c r="BT441" s="248"/>
      <c r="BU441" s="248"/>
      <c r="BV441" s="248"/>
      <c r="BW441" s="248"/>
      <c r="BX441" s="248"/>
      <c r="BY441" s="248"/>
      <c r="BZ441" s="248"/>
      <c r="CA441" s="248"/>
      <c r="CB441" s="248"/>
      <c r="CC441" s="248"/>
      <c r="CD441" s="248"/>
      <c r="CE441" s="248"/>
      <c r="CF441" s="248"/>
      <c r="CG441" s="248"/>
      <c r="CH441" s="248"/>
      <c r="CI441" s="248"/>
      <c r="CJ441" s="248"/>
      <c r="CK441" s="248"/>
      <c r="CL441" s="248"/>
      <c r="CM441" s="248"/>
      <c r="CN441" s="248"/>
      <c r="CO441" s="248"/>
      <c r="CP441" s="248"/>
      <c r="CQ441" s="248"/>
      <c r="CR441" s="248"/>
      <c r="CS441" s="248"/>
      <c r="CT441" s="248"/>
      <c r="CU441" s="248"/>
      <c r="CV441" s="248"/>
      <c r="CW441" s="248"/>
      <c r="CX441" s="248"/>
      <c r="CY441" s="248"/>
      <c r="CZ441" s="248"/>
      <c r="DA441" s="248"/>
      <c r="DB441" s="248"/>
      <c r="DC441" s="248"/>
      <c r="DD441" s="248"/>
      <c r="DE441" s="248"/>
      <c r="DF441" s="248"/>
      <c r="DG441" s="248"/>
      <c r="DH441" s="248"/>
      <c r="DI441" s="248"/>
      <c r="DJ441" s="248"/>
      <c r="DK441" s="248"/>
      <c r="DL441" s="248"/>
      <c r="DM441" s="248"/>
    </row>
    <row r="442" spans="42:117" x14ac:dyDescent="0.2">
      <c r="AP442" s="248"/>
      <c r="AQ442" s="248"/>
      <c r="AR442" s="248"/>
      <c r="AS442" s="248"/>
      <c r="AT442" s="248"/>
      <c r="AU442" s="248"/>
      <c r="AV442" s="248"/>
      <c r="AW442" s="248"/>
      <c r="AX442" s="248"/>
      <c r="AY442" s="248"/>
      <c r="AZ442" s="248"/>
      <c r="BA442" s="248"/>
      <c r="BB442" s="248"/>
      <c r="BC442" s="248"/>
      <c r="BD442" s="248"/>
      <c r="BE442" s="248"/>
      <c r="BF442" s="248"/>
      <c r="BG442" s="248"/>
      <c r="BH442" s="248"/>
      <c r="BI442" s="248"/>
      <c r="BJ442" s="248"/>
      <c r="BK442" s="248"/>
      <c r="BL442" s="248"/>
      <c r="BM442" s="248"/>
      <c r="BN442" s="248"/>
      <c r="BO442" s="248"/>
      <c r="BP442" s="248"/>
      <c r="BQ442" s="248"/>
      <c r="BR442" s="248"/>
      <c r="BS442" s="248"/>
      <c r="BT442" s="248"/>
      <c r="BU442" s="248"/>
      <c r="BV442" s="248"/>
      <c r="BW442" s="248"/>
      <c r="BX442" s="248"/>
      <c r="BY442" s="248"/>
      <c r="BZ442" s="248"/>
      <c r="CA442" s="248"/>
      <c r="CB442" s="248"/>
      <c r="CC442" s="248"/>
      <c r="CD442" s="248"/>
      <c r="CE442" s="248"/>
      <c r="CF442" s="248"/>
      <c r="CG442" s="248"/>
      <c r="CH442" s="248"/>
      <c r="CI442" s="248"/>
      <c r="CJ442" s="248"/>
      <c r="CK442" s="248"/>
      <c r="CL442" s="248"/>
      <c r="CM442" s="248"/>
      <c r="CN442" s="248"/>
      <c r="CO442" s="248"/>
      <c r="CP442" s="248"/>
      <c r="CQ442" s="248"/>
      <c r="CR442" s="248"/>
      <c r="CS442" s="248"/>
      <c r="CT442" s="248"/>
      <c r="CU442" s="248"/>
      <c r="CV442" s="248"/>
      <c r="CW442" s="248"/>
      <c r="CX442" s="248"/>
      <c r="CY442" s="248"/>
      <c r="CZ442" s="248"/>
      <c r="DA442" s="248"/>
      <c r="DB442" s="248"/>
      <c r="DC442" s="248"/>
      <c r="DD442" s="248"/>
      <c r="DE442" s="248"/>
      <c r="DF442" s="248"/>
      <c r="DG442" s="248"/>
      <c r="DH442" s="248"/>
      <c r="DI442" s="248"/>
      <c r="DJ442" s="248"/>
      <c r="DK442" s="248"/>
      <c r="DL442" s="248"/>
      <c r="DM442" s="248"/>
    </row>
    <row r="443" spans="42:117" x14ac:dyDescent="0.2">
      <c r="AP443" s="248"/>
      <c r="AQ443" s="248"/>
      <c r="AR443" s="248"/>
      <c r="AS443" s="248"/>
      <c r="AT443" s="248"/>
      <c r="AU443" s="248"/>
      <c r="AV443" s="248"/>
      <c r="AW443" s="248"/>
      <c r="AX443" s="248"/>
      <c r="AY443" s="248"/>
      <c r="AZ443" s="248"/>
      <c r="BA443" s="248"/>
      <c r="BB443" s="248"/>
      <c r="BC443" s="248"/>
      <c r="BD443" s="248"/>
      <c r="BE443" s="248"/>
      <c r="BF443" s="248"/>
      <c r="BG443" s="248"/>
      <c r="BH443" s="248"/>
      <c r="BI443" s="248"/>
      <c r="BJ443" s="248"/>
      <c r="BK443" s="248"/>
      <c r="BL443" s="248"/>
      <c r="BM443" s="248"/>
      <c r="BN443" s="248"/>
      <c r="BO443" s="248"/>
      <c r="BP443" s="248"/>
      <c r="BQ443" s="248"/>
      <c r="BR443" s="248"/>
      <c r="BS443" s="248"/>
      <c r="BT443" s="248"/>
      <c r="BU443" s="248"/>
      <c r="BV443" s="248"/>
      <c r="BW443" s="248"/>
      <c r="BX443" s="248"/>
      <c r="BY443" s="248"/>
      <c r="BZ443" s="248"/>
      <c r="CA443" s="248"/>
      <c r="CB443" s="248"/>
      <c r="CC443" s="248"/>
      <c r="CD443" s="248"/>
      <c r="CE443" s="248"/>
      <c r="CF443" s="248"/>
      <c r="CG443" s="248"/>
      <c r="CH443" s="248"/>
      <c r="CI443" s="248"/>
      <c r="CJ443" s="248"/>
      <c r="CK443" s="248"/>
      <c r="CL443" s="248"/>
      <c r="CM443" s="248"/>
      <c r="CN443" s="248"/>
      <c r="CO443" s="248"/>
      <c r="CP443" s="248"/>
      <c r="CQ443" s="248"/>
      <c r="CR443" s="248"/>
      <c r="CS443" s="248"/>
      <c r="CT443" s="248"/>
      <c r="CU443" s="248"/>
      <c r="CV443" s="248"/>
      <c r="CW443" s="248"/>
      <c r="CX443" s="248"/>
      <c r="CY443" s="248"/>
      <c r="CZ443" s="248"/>
      <c r="DA443" s="248"/>
      <c r="DB443" s="248"/>
      <c r="DC443" s="248"/>
      <c r="DD443" s="248"/>
      <c r="DE443" s="248"/>
      <c r="DF443" s="248"/>
      <c r="DG443" s="248"/>
      <c r="DH443" s="248"/>
      <c r="DI443" s="248"/>
      <c r="DJ443" s="248"/>
      <c r="DK443" s="248"/>
      <c r="DL443" s="248"/>
      <c r="DM443" s="248"/>
    </row>
    <row r="444" spans="42:117" x14ac:dyDescent="0.2">
      <c r="AP444" s="248"/>
      <c r="AQ444" s="248"/>
      <c r="AR444" s="248"/>
      <c r="AS444" s="248"/>
      <c r="AT444" s="248"/>
      <c r="AU444" s="248"/>
      <c r="AV444" s="248"/>
      <c r="AW444" s="248"/>
      <c r="AX444" s="248"/>
      <c r="AY444" s="248"/>
      <c r="AZ444" s="248"/>
      <c r="BA444" s="248"/>
      <c r="BB444" s="248"/>
      <c r="BC444" s="248"/>
      <c r="BD444" s="248"/>
      <c r="BE444" s="248"/>
      <c r="BF444" s="248"/>
      <c r="BG444" s="248"/>
      <c r="BH444" s="248"/>
      <c r="BI444" s="248"/>
      <c r="BJ444" s="248"/>
      <c r="BK444" s="248"/>
      <c r="BL444" s="248"/>
      <c r="BM444" s="248"/>
      <c r="BN444" s="248"/>
      <c r="BO444" s="248"/>
      <c r="BP444" s="248"/>
      <c r="BQ444" s="248"/>
      <c r="BR444" s="248"/>
      <c r="BS444" s="248"/>
      <c r="BT444" s="248"/>
      <c r="BU444" s="248"/>
      <c r="BV444" s="248"/>
      <c r="BW444" s="248"/>
      <c r="BX444" s="248"/>
      <c r="BY444" s="248"/>
      <c r="BZ444" s="248"/>
      <c r="CA444" s="248"/>
      <c r="CB444" s="248"/>
      <c r="CC444" s="248"/>
      <c r="CD444" s="248"/>
      <c r="CE444" s="248"/>
      <c r="CF444" s="248"/>
      <c r="CG444" s="248"/>
      <c r="CH444" s="248"/>
      <c r="CI444" s="248"/>
      <c r="CJ444" s="248"/>
      <c r="CK444" s="248"/>
      <c r="CL444" s="248"/>
      <c r="CM444" s="248"/>
      <c r="CN444" s="248"/>
      <c r="CO444" s="248"/>
      <c r="CP444" s="248"/>
      <c r="CQ444" s="248"/>
      <c r="CR444" s="248"/>
      <c r="CS444" s="248"/>
      <c r="CT444" s="248"/>
      <c r="CU444" s="248"/>
      <c r="CV444" s="248"/>
      <c r="CW444" s="248"/>
      <c r="CX444" s="248"/>
      <c r="CY444" s="248"/>
      <c r="CZ444" s="248"/>
      <c r="DA444" s="248"/>
      <c r="DB444" s="248"/>
      <c r="DC444" s="248"/>
      <c r="DD444" s="248"/>
      <c r="DE444" s="248"/>
      <c r="DF444" s="248"/>
      <c r="DG444" s="248"/>
      <c r="DH444" s="248"/>
      <c r="DI444" s="248"/>
      <c r="DJ444" s="248"/>
      <c r="DK444" s="248"/>
      <c r="DL444" s="248"/>
      <c r="DM444" s="248"/>
    </row>
    <row r="445" spans="42:117" x14ac:dyDescent="0.2">
      <c r="AP445" s="248"/>
      <c r="AQ445" s="248"/>
      <c r="AR445" s="248"/>
      <c r="AS445" s="248"/>
      <c r="AT445" s="248"/>
      <c r="AU445" s="248"/>
      <c r="AV445" s="248"/>
      <c r="AW445" s="248"/>
      <c r="AX445" s="248"/>
      <c r="AY445" s="248"/>
      <c r="AZ445" s="248"/>
      <c r="BA445" s="248"/>
      <c r="BB445" s="248"/>
      <c r="BC445" s="248"/>
      <c r="BD445" s="248"/>
      <c r="BE445" s="248"/>
      <c r="BF445" s="248"/>
      <c r="BG445" s="248"/>
      <c r="BH445" s="248"/>
      <c r="BI445" s="248"/>
      <c r="BJ445" s="248"/>
      <c r="BK445" s="248"/>
      <c r="BL445" s="248"/>
      <c r="BM445" s="248"/>
      <c r="BN445" s="248"/>
      <c r="BO445" s="248"/>
      <c r="BP445" s="248"/>
      <c r="BQ445" s="248"/>
      <c r="BR445" s="248"/>
      <c r="BS445" s="248"/>
      <c r="BT445" s="248"/>
      <c r="BU445" s="248"/>
      <c r="BV445" s="248"/>
      <c r="BW445" s="248"/>
      <c r="BX445" s="248"/>
      <c r="BY445" s="248"/>
      <c r="BZ445" s="248"/>
      <c r="CA445" s="248"/>
      <c r="CB445" s="248"/>
      <c r="CC445" s="248"/>
      <c r="CD445" s="248"/>
      <c r="CE445" s="248"/>
      <c r="CF445" s="248"/>
      <c r="CG445" s="248"/>
      <c r="CH445" s="248"/>
      <c r="CI445" s="248"/>
      <c r="CJ445" s="248"/>
      <c r="CK445" s="248"/>
      <c r="CL445" s="248"/>
      <c r="CM445" s="248"/>
      <c r="CN445" s="248"/>
      <c r="CO445" s="248"/>
      <c r="CP445" s="248"/>
      <c r="CQ445" s="248"/>
      <c r="CR445" s="248"/>
      <c r="CS445" s="248"/>
      <c r="CT445" s="248"/>
      <c r="CU445" s="248"/>
      <c r="CV445" s="248"/>
      <c r="CW445" s="248"/>
      <c r="CX445" s="248"/>
      <c r="CY445" s="248"/>
      <c r="CZ445" s="248"/>
      <c r="DA445" s="248"/>
      <c r="DB445" s="248"/>
      <c r="DC445" s="248"/>
      <c r="DD445" s="248"/>
      <c r="DE445" s="248"/>
      <c r="DF445" s="248"/>
      <c r="DG445" s="248"/>
      <c r="DH445" s="248"/>
      <c r="DI445" s="248"/>
      <c r="DJ445" s="248"/>
      <c r="DK445" s="248"/>
      <c r="DL445" s="248"/>
      <c r="DM445" s="248"/>
    </row>
    <row r="446" spans="42:117" x14ac:dyDescent="0.2">
      <c r="AP446" s="248"/>
      <c r="AQ446" s="248"/>
      <c r="AR446" s="248"/>
      <c r="AS446" s="248"/>
      <c r="AT446" s="248"/>
      <c r="AU446" s="248"/>
      <c r="AV446" s="248"/>
      <c r="AW446" s="248"/>
      <c r="AX446" s="248"/>
      <c r="AY446" s="248"/>
      <c r="AZ446" s="248"/>
      <c r="BA446" s="248"/>
      <c r="BB446" s="248"/>
      <c r="BC446" s="248"/>
      <c r="BD446" s="248"/>
      <c r="BE446" s="248"/>
      <c r="BF446" s="248"/>
      <c r="BG446" s="248"/>
      <c r="BH446" s="248"/>
      <c r="BI446" s="248"/>
      <c r="BJ446" s="248"/>
      <c r="BK446" s="248"/>
      <c r="BL446" s="248"/>
      <c r="BM446" s="248"/>
      <c r="BN446" s="248"/>
      <c r="BO446" s="248"/>
      <c r="BP446" s="248"/>
      <c r="BQ446" s="248"/>
      <c r="BR446" s="248"/>
      <c r="BS446" s="248"/>
      <c r="BT446" s="248"/>
      <c r="BU446" s="248"/>
      <c r="BV446" s="248"/>
      <c r="BW446" s="248"/>
      <c r="BX446" s="248"/>
      <c r="BY446" s="248"/>
      <c r="BZ446" s="248"/>
      <c r="CA446" s="248"/>
      <c r="CB446" s="248"/>
      <c r="CC446" s="248"/>
      <c r="CD446" s="248"/>
      <c r="CE446" s="248"/>
      <c r="CF446" s="248"/>
      <c r="CG446" s="248"/>
      <c r="CH446" s="248"/>
      <c r="CI446" s="248"/>
      <c r="CJ446" s="248"/>
      <c r="CK446" s="248"/>
      <c r="CL446" s="248"/>
      <c r="CM446" s="248"/>
      <c r="CN446" s="248"/>
      <c r="CO446" s="248"/>
      <c r="CP446" s="248"/>
      <c r="CQ446" s="248"/>
      <c r="CR446" s="248"/>
      <c r="CS446" s="248"/>
      <c r="CT446" s="248"/>
      <c r="CU446" s="248"/>
      <c r="CV446" s="248"/>
      <c r="CW446" s="248"/>
      <c r="CX446" s="248"/>
      <c r="CY446" s="248"/>
      <c r="CZ446" s="248"/>
      <c r="DA446" s="248"/>
      <c r="DB446" s="248"/>
      <c r="DC446" s="248"/>
      <c r="DD446" s="248"/>
      <c r="DE446" s="248"/>
      <c r="DF446" s="248"/>
      <c r="DG446" s="248"/>
      <c r="DH446" s="248"/>
      <c r="DI446" s="248"/>
      <c r="DJ446" s="248"/>
      <c r="DK446" s="248"/>
      <c r="DL446" s="248"/>
      <c r="DM446" s="248"/>
    </row>
    <row r="447" spans="42:117" x14ac:dyDescent="0.2">
      <c r="AP447" s="248"/>
      <c r="AQ447" s="248"/>
      <c r="AR447" s="248"/>
      <c r="AS447" s="248"/>
      <c r="AT447" s="248"/>
      <c r="AU447" s="248"/>
      <c r="AV447" s="248"/>
      <c r="AW447" s="248"/>
      <c r="AX447" s="248"/>
      <c r="AY447" s="248"/>
      <c r="AZ447" s="248"/>
      <c r="BA447" s="248"/>
      <c r="BB447" s="248"/>
      <c r="BC447" s="248"/>
      <c r="BD447" s="248"/>
      <c r="BE447" s="248"/>
      <c r="BF447" s="248"/>
      <c r="BG447" s="248"/>
      <c r="BH447" s="248"/>
      <c r="BI447" s="248"/>
      <c r="BJ447" s="248"/>
      <c r="BK447" s="248"/>
      <c r="BL447" s="248"/>
      <c r="BM447" s="248"/>
      <c r="BN447" s="248"/>
      <c r="BO447" s="248"/>
      <c r="BP447" s="248"/>
      <c r="BQ447" s="248"/>
      <c r="BR447" s="248"/>
      <c r="BS447" s="248"/>
      <c r="BT447" s="248"/>
      <c r="BU447" s="248"/>
      <c r="BV447" s="248"/>
      <c r="BW447" s="248"/>
      <c r="BX447" s="248"/>
      <c r="BY447" s="248"/>
      <c r="BZ447" s="248"/>
      <c r="CA447" s="248"/>
      <c r="CB447" s="248"/>
      <c r="CC447" s="248"/>
      <c r="CD447" s="248"/>
      <c r="CE447" s="248"/>
      <c r="CF447" s="248"/>
      <c r="CG447" s="248"/>
      <c r="CH447" s="248"/>
      <c r="CI447" s="248"/>
      <c r="CJ447" s="248"/>
      <c r="CK447" s="248"/>
      <c r="CL447" s="248"/>
      <c r="CM447" s="248"/>
      <c r="CN447" s="248"/>
      <c r="CO447" s="248"/>
      <c r="CP447" s="248"/>
      <c r="CQ447" s="248"/>
      <c r="CR447" s="248"/>
      <c r="CS447" s="248"/>
      <c r="CT447" s="248"/>
      <c r="CU447" s="248"/>
      <c r="CV447" s="248"/>
      <c r="CW447" s="248"/>
      <c r="CX447" s="248"/>
      <c r="CY447" s="248"/>
      <c r="CZ447" s="248"/>
      <c r="DA447" s="248"/>
      <c r="DB447" s="248"/>
      <c r="DC447" s="248"/>
      <c r="DD447" s="248"/>
      <c r="DE447" s="248"/>
      <c r="DF447" s="248"/>
      <c r="DG447" s="248"/>
      <c r="DH447" s="248"/>
      <c r="DI447" s="248"/>
      <c r="DJ447" s="248"/>
      <c r="DK447" s="248"/>
      <c r="DL447" s="248"/>
      <c r="DM447" s="248"/>
    </row>
    <row r="448" spans="42:117" x14ac:dyDescent="0.2">
      <c r="AP448" s="248"/>
      <c r="AQ448" s="248"/>
      <c r="AR448" s="248"/>
      <c r="AS448" s="248"/>
      <c r="AT448" s="248"/>
      <c r="AU448" s="248"/>
      <c r="AV448" s="248"/>
      <c r="AW448" s="248"/>
      <c r="AX448" s="248"/>
      <c r="AY448" s="248"/>
      <c r="AZ448" s="248"/>
      <c r="BA448" s="248"/>
      <c r="BB448" s="248"/>
      <c r="BC448" s="248"/>
      <c r="BD448" s="248"/>
      <c r="BE448" s="248"/>
      <c r="BF448" s="248"/>
      <c r="BG448" s="248"/>
      <c r="BH448" s="248"/>
      <c r="BI448" s="248"/>
      <c r="BJ448" s="248"/>
      <c r="BK448" s="248"/>
      <c r="BL448" s="248"/>
      <c r="BM448" s="248"/>
      <c r="BN448" s="248"/>
      <c r="BO448" s="248"/>
      <c r="BP448" s="248"/>
      <c r="BQ448" s="248"/>
      <c r="BR448" s="248"/>
      <c r="BS448" s="248"/>
      <c r="BT448" s="248"/>
      <c r="BU448" s="248"/>
      <c r="BV448" s="248"/>
      <c r="BW448" s="248"/>
      <c r="BX448" s="248"/>
      <c r="BY448" s="248"/>
      <c r="BZ448" s="248"/>
      <c r="CA448" s="248"/>
      <c r="CB448" s="248"/>
      <c r="CC448" s="248"/>
      <c r="CD448" s="248"/>
      <c r="CE448" s="248"/>
      <c r="CF448" s="248"/>
      <c r="CG448" s="248"/>
      <c r="CH448" s="248"/>
      <c r="CI448" s="248"/>
      <c r="CJ448" s="248"/>
      <c r="CK448" s="248"/>
      <c r="CL448" s="248"/>
      <c r="CM448" s="248"/>
      <c r="CN448" s="248"/>
      <c r="CO448" s="248"/>
      <c r="CP448" s="248"/>
      <c r="CQ448" s="248"/>
      <c r="CR448" s="248"/>
      <c r="CS448" s="248"/>
      <c r="CT448" s="248"/>
      <c r="CU448" s="248"/>
      <c r="CV448" s="248"/>
      <c r="CW448" s="248"/>
      <c r="CX448" s="248"/>
      <c r="CY448" s="248"/>
      <c r="CZ448" s="248"/>
      <c r="DA448" s="248"/>
      <c r="DB448" s="248"/>
      <c r="DC448" s="248"/>
      <c r="DD448" s="248"/>
      <c r="DE448" s="248"/>
      <c r="DF448" s="248"/>
      <c r="DG448" s="248"/>
      <c r="DH448" s="248"/>
      <c r="DI448" s="248"/>
      <c r="DJ448" s="248"/>
      <c r="DK448" s="248"/>
      <c r="DL448" s="248"/>
      <c r="DM448" s="248"/>
    </row>
    <row r="449" spans="42:117" x14ac:dyDescent="0.2">
      <c r="AP449" s="248"/>
      <c r="AQ449" s="248"/>
      <c r="AR449" s="248"/>
      <c r="AS449" s="248"/>
      <c r="AT449" s="248"/>
      <c r="AU449" s="248"/>
      <c r="AV449" s="248"/>
      <c r="AW449" s="248"/>
      <c r="AX449" s="248"/>
      <c r="AY449" s="248"/>
      <c r="AZ449" s="248"/>
      <c r="BA449" s="248"/>
      <c r="BB449" s="248"/>
      <c r="BC449" s="248"/>
      <c r="BD449" s="248"/>
      <c r="BE449" s="248"/>
      <c r="BF449" s="248"/>
      <c r="BG449" s="248"/>
      <c r="BH449" s="248"/>
      <c r="BI449" s="248"/>
      <c r="BJ449" s="248"/>
      <c r="BK449" s="248"/>
      <c r="BL449" s="248"/>
      <c r="BM449" s="248"/>
      <c r="BN449" s="248"/>
      <c r="BO449" s="248"/>
      <c r="BP449" s="248"/>
      <c r="BQ449" s="248"/>
      <c r="BR449" s="248"/>
      <c r="BS449" s="248"/>
      <c r="BT449" s="248"/>
      <c r="BU449" s="248"/>
      <c r="BV449" s="248"/>
      <c r="BW449" s="248"/>
      <c r="BX449" s="248"/>
      <c r="BY449" s="248"/>
      <c r="BZ449" s="248"/>
      <c r="CA449" s="248"/>
      <c r="CB449" s="248"/>
      <c r="CC449" s="248"/>
      <c r="CD449" s="248"/>
      <c r="CE449" s="248"/>
      <c r="CF449" s="248"/>
      <c r="CG449" s="248"/>
      <c r="CH449" s="248"/>
      <c r="CI449" s="248"/>
      <c r="CJ449" s="248"/>
      <c r="CK449" s="248"/>
      <c r="CL449" s="248"/>
      <c r="CM449" s="248"/>
      <c r="CN449" s="248"/>
      <c r="CO449" s="248"/>
      <c r="CP449" s="248"/>
      <c r="CQ449" s="248"/>
      <c r="CR449" s="248"/>
      <c r="CS449" s="248"/>
      <c r="CT449" s="248"/>
      <c r="CU449" s="248"/>
      <c r="CV449" s="248"/>
      <c r="CW449" s="248"/>
      <c r="CX449" s="248"/>
      <c r="CY449" s="248"/>
      <c r="CZ449" s="248"/>
      <c r="DA449" s="248"/>
      <c r="DB449" s="248"/>
      <c r="DC449" s="248"/>
      <c r="DD449" s="248"/>
      <c r="DE449" s="248"/>
      <c r="DF449" s="248"/>
      <c r="DG449" s="248"/>
      <c r="DH449" s="248"/>
      <c r="DI449" s="248"/>
      <c r="DJ449" s="248"/>
      <c r="DK449" s="248"/>
      <c r="DL449" s="248"/>
      <c r="DM449" s="248"/>
    </row>
    <row r="450" spans="42:117" x14ac:dyDescent="0.2">
      <c r="AP450" s="248"/>
      <c r="AQ450" s="248"/>
      <c r="AR450" s="248"/>
      <c r="AS450" s="248"/>
      <c r="AT450" s="248"/>
      <c r="AU450" s="248"/>
      <c r="AV450" s="248"/>
      <c r="AW450" s="248"/>
      <c r="AX450" s="248"/>
      <c r="AY450" s="248"/>
      <c r="AZ450" s="248"/>
      <c r="BA450" s="248"/>
      <c r="BB450" s="248"/>
      <c r="BC450" s="248"/>
      <c r="BD450" s="248"/>
      <c r="BE450" s="248"/>
      <c r="BF450" s="248"/>
      <c r="BG450" s="248"/>
      <c r="BH450" s="248"/>
      <c r="BI450" s="248"/>
      <c r="BJ450" s="248"/>
      <c r="BK450" s="248"/>
      <c r="BL450" s="248"/>
      <c r="BM450" s="248"/>
      <c r="BN450" s="248"/>
      <c r="BO450" s="248"/>
      <c r="BP450" s="248"/>
      <c r="BQ450" s="248"/>
      <c r="BR450" s="248"/>
      <c r="BS450" s="248"/>
      <c r="BT450" s="248"/>
      <c r="BU450" s="248"/>
      <c r="BV450" s="248"/>
      <c r="BW450" s="248"/>
      <c r="BX450" s="248"/>
      <c r="BY450" s="248"/>
      <c r="BZ450" s="248"/>
      <c r="CA450" s="248"/>
      <c r="CB450" s="248"/>
      <c r="CC450" s="248"/>
      <c r="CD450" s="248"/>
      <c r="CE450" s="248"/>
      <c r="CF450" s="248"/>
      <c r="CG450" s="248"/>
      <c r="CH450" s="248"/>
      <c r="CI450" s="248"/>
      <c r="CJ450" s="248"/>
      <c r="CK450" s="248"/>
      <c r="CL450" s="248"/>
      <c r="CM450" s="248"/>
      <c r="CN450" s="248"/>
      <c r="CO450" s="248"/>
      <c r="CP450" s="248"/>
      <c r="CQ450" s="248"/>
      <c r="CR450" s="248"/>
      <c r="CS450" s="248"/>
      <c r="CT450" s="248"/>
      <c r="CU450" s="248"/>
      <c r="CV450" s="248"/>
      <c r="CW450" s="248"/>
      <c r="CX450" s="248"/>
      <c r="CY450" s="248"/>
      <c r="CZ450" s="248"/>
      <c r="DA450" s="248"/>
      <c r="DB450" s="248"/>
      <c r="DC450" s="248"/>
      <c r="DD450" s="248"/>
      <c r="DE450" s="248"/>
      <c r="DF450" s="248"/>
      <c r="DG450" s="248"/>
      <c r="DH450" s="248"/>
      <c r="DI450" s="248"/>
      <c r="DJ450" s="248"/>
      <c r="DK450" s="248"/>
      <c r="DL450" s="248"/>
      <c r="DM450" s="248"/>
    </row>
    <row r="451" spans="42:117" x14ac:dyDescent="0.2">
      <c r="AP451" s="248"/>
      <c r="AQ451" s="248"/>
      <c r="AR451" s="248"/>
      <c r="AS451" s="248"/>
      <c r="AT451" s="248"/>
      <c r="AU451" s="248"/>
      <c r="AV451" s="248"/>
      <c r="AW451" s="248"/>
      <c r="AX451" s="248"/>
      <c r="AY451" s="248"/>
      <c r="AZ451" s="248"/>
      <c r="BA451" s="248"/>
      <c r="BB451" s="248"/>
      <c r="BC451" s="248"/>
      <c r="BD451" s="248"/>
      <c r="BE451" s="248"/>
      <c r="BF451" s="248"/>
      <c r="BG451" s="248"/>
      <c r="BH451" s="248"/>
      <c r="BI451" s="248"/>
      <c r="BJ451" s="248"/>
      <c r="BK451" s="248"/>
      <c r="BL451" s="248"/>
      <c r="BM451" s="248"/>
      <c r="BN451" s="248"/>
      <c r="BO451" s="248"/>
      <c r="BP451" s="248"/>
      <c r="BQ451" s="248"/>
      <c r="BR451" s="248"/>
      <c r="BS451" s="248"/>
      <c r="BT451" s="248"/>
      <c r="BU451" s="248"/>
      <c r="BV451" s="248"/>
      <c r="BW451" s="248"/>
      <c r="BX451" s="248"/>
      <c r="BY451" s="248"/>
      <c r="BZ451" s="248"/>
      <c r="CA451" s="248"/>
      <c r="CB451" s="248"/>
      <c r="CC451" s="248"/>
      <c r="CD451" s="248"/>
      <c r="CE451" s="248"/>
      <c r="CF451" s="248"/>
      <c r="CG451" s="248"/>
      <c r="CH451" s="248"/>
      <c r="CI451" s="248"/>
      <c r="CJ451" s="248"/>
      <c r="CK451" s="248"/>
      <c r="CL451" s="248"/>
      <c r="CM451" s="248"/>
      <c r="CN451" s="248"/>
      <c r="CO451" s="248"/>
      <c r="CP451" s="248"/>
      <c r="CQ451" s="248"/>
      <c r="CR451" s="248"/>
      <c r="CS451" s="248"/>
      <c r="CT451" s="248"/>
      <c r="CU451" s="248"/>
      <c r="CV451" s="248"/>
      <c r="CW451" s="248"/>
      <c r="CX451" s="248"/>
      <c r="CY451" s="248"/>
      <c r="CZ451" s="248"/>
      <c r="DA451" s="248"/>
      <c r="DB451" s="248"/>
      <c r="DC451" s="248"/>
      <c r="DD451" s="248"/>
      <c r="DE451" s="248"/>
      <c r="DF451" s="248"/>
      <c r="DG451" s="248"/>
      <c r="DH451" s="248"/>
      <c r="DI451" s="248"/>
      <c r="DJ451" s="248"/>
      <c r="DK451" s="248"/>
      <c r="DL451" s="248"/>
      <c r="DM451" s="248"/>
    </row>
    <row r="452" spans="42:117" x14ac:dyDescent="0.2">
      <c r="AP452" s="248"/>
      <c r="AQ452" s="248"/>
      <c r="AR452" s="248"/>
      <c r="AS452" s="248"/>
      <c r="AT452" s="248"/>
      <c r="AU452" s="248"/>
      <c r="AV452" s="248"/>
      <c r="AW452" s="248"/>
      <c r="AX452" s="248"/>
      <c r="AY452" s="248"/>
      <c r="AZ452" s="248"/>
      <c r="BA452" s="248"/>
      <c r="BB452" s="248"/>
      <c r="BC452" s="248"/>
      <c r="BD452" s="248"/>
      <c r="BE452" s="248"/>
      <c r="BF452" s="248"/>
      <c r="BG452" s="248"/>
      <c r="BH452" s="248"/>
      <c r="BI452" s="248"/>
      <c r="BJ452" s="248"/>
      <c r="BK452" s="248"/>
      <c r="BL452" s="248"/>
      <c r="BM452" s="248"/>
      <c r="BN452" s="248"/>
      <c r="BO452" s="248"/>
      <c r="BP452" s="248"/>
      <c r="BQ452" s="248"/>
      <c r="BR452" s="248"/>
      <c r="BS452" s="248"/>
      <c r="BT452" s="248"/>
      <c r="BU452" s="248"/>
      <c r="BV452" s="248"/>
      <c r="BW452" s="248"/>
      <c r="BX452" s="248"/>
      <c r="BY452" s="248"/>
      <c r="BZ452" s="248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8"/>
      <c r="CM452" s="248"/>
      <c r="CN452" s="248"/>
      <c r="CO452" s="248"/>
      <c r="CP452" s="248"/>
      <c r="CQ452" s="248"/>
      <c r="CR452" s="248"/>
      <c r="CS452" s="248"/>
      <c r="CT452" s="248"/>
      <c r="CU452" s="248"/>
      <c r="CV452" s="248"/>
      <c r="CW452" s="248"/>
      <c r="CX452" s="248"/>
      <c r="CY452" s="248"/>
      <c r="CZ452" s="248"/>
      <c r="DA452" s="248"/>
      <c r="DB452" s="248"/>
      <c r="DC452" s="248"/>
      <c r="DD452" s="248"/>
      <c r="DE452" s="248"/>
      <c r="DF452" s="248"/>
      <c r="DG452" s="248"/>
      <c r="DH452" s="248"/>
      <c r="DI452" s="248"/>
      <c r="DJ452" s="248"/>
      <c r="DK452" s="248"/>
      <c r="DL452" s="248"/>
      <c r="DM452" s="248"/>
    </row>
    <row r="453" spans="42:117" x14ac:dyDescent="0.2">
      <c r="AP453" s="248"/>
      <c r="AQ453" s="248"/>
      <c r="AR453" s="248"/>
      <c r="AS453" s="248"/>
      <c r="AT453" s="248"/>
      <c r="AU453" s="248"/>
      <c r="AV453" s="248"/>
      <c r="AW453" s="248"/>
      <c r="AX453" s="248"/>
      <c r="AY453" s="248"/>
      <c r="AZ453" s="248"/>
      <c r="BA453" s="248"/>
      <c r="BB453" s="248"/>
      <c r="BC453" s="248"/>
      <c r="BD453" s="248"/>
      <c r="BE453" s="248"/>
      <c r="BF453" s="248"/>
      <c r="BG453" s="248"/>
      <c r="BH453" s="248"/>
      <c r="BI453" s="248"/>
      <c r="BJ453" s="248"/>
      <c r="BK453" s="248"/>
      <c r="BL453" s="248"/>
      <c r="BM453" s="248"/>
      <c r="BN453" s="248"/>
      <c r="BO453" s="248"/>
      <c r="BP453" s="248"/>
      <c r="BQ453" s="248"/>
      <c r="BR453" s="248"/>
      <c r="BS453" s="248"/>
      <c r="BT453" s="248"/>
      <c r="BU453" s="248"/>
      <c r="BV453" s="248"/>
      <c r="BW453" s="248"/>
      <c r="BX453" s="248"/>
      <c r="BY453" s="248"/>
      <c r="BZ453" s="248"/>
      <c r="CA453" s="248"/>
      <c r="CB453" s="248"/>
      <c r="CC453" s="248"/>
      <c r="CD453" s="248"/>
      <c r="CE453" s="248"/>
      <c r="CF453" s="248"/>
      <c r="CG453" s="248"/>
      <c r="CH453" s="248"/>
      <c r="CI453" s="248"/>
      <c r="CJ453" s="248"/>
      <c r="CK453" s="248"/>
      <c r="CL453" s="248"/>
      <c r="CM453" s="248"/>
      <c r="CN453" s="248"/>
      <c r="CO453" s="248"/>
      <c r="CP453" s="248"/>
      <c r="CQ453" s="248"/>
      <c r="CR453" s="248"/>
      <c r="CS453" s="248"/>
      <c r="CT453" s="248"/>
      <c r="CU453" s="248"/>
      <c r="CV453" s="248"/>
      <c r="CW453" s="248"/>
      <c r="CX453" s="248"/>
      <c r="CY453" s="248"/>
      <c r="CZ453" s="248"/>
      <c r="DA453" s="248"/>
      <c r="DB453" s="248"/>
      <c r="DC453" s="248"/>
      <c r="DD453" s="248"/>
      <c r="DE453" s="248"/>
      <c r="DF453" s="248"/>
      <c r="DG453" s="248"/>
      <c r="DH453" s="248"/>
      <c r="DI453" s="248"/>
      <c r="DJ453" s="248"/>
      <c r="DK453" s="248"/>
      <c r="DL453" s="248"/>
      <c r="DM453" s="248"/>
    </row>
    <row r="454" spans="42:117" x14ac:dyDescent="0.2">
      <c r="AP454" s="248"/>
      <c r="AQ454" s="248"/>
      <c r="AR454" s="248"/>
      <c r="AS454" s="248"/>
      <c r="AT454" s="248"/>
      <c r="AU454" s="248"/>
      <c r="AV454" s="248"/>
      <c r="AW454" s="248"/>
      <c r="AX454" s="248"/>
      <c r="AY454" s="248"/>
      <c r="AZ454" s="248"/>
      <c r="BA454" s="248"/>
      <c r="BB454" s="248"/>
      <c r="BC454" s="248"/>
      <c r="BD454" s="248"/>
      <c r="BE454" s="248"/>
      <c r="BF454" s="248"/>
      <c r="BG454" s="248"/>
      <c r="BH454" s="248"/>
      <c r="BI454" s="248"/>
      <c r="BJ454" s="248"/>
      <c r="BK454" s="248"/>
      <c r="BL454" s="248"/>
      <c r="BM454" s="248"/>
      <c r="BN454" s="248"/>
      <c r="BO454" s="248"/>
      <c r="BP454" s="248"/>
      <c r="BQ454" s="248"/>
      <c r="BR454" s="248"/>
      <c r="BS454" s="248"/>
      <c r="BT454" s="248"/>
      <c r="BU454" s="248"/>
      <c r="BV454" s="248"/>
      <c r="BW454" s="248"/>
      <c r="BX454" s="248"/>
      <c r="BY454" s="248"/>
      <c r="BZ454" s="248"/>
      <c r="CA454" s="248"/>
      <c r="CB454" s="248"/>
      <c r="CC454" s="248"/>
      <c r="CD454" s="248"/>
      <c r="CE454" s="248"/>
      <c r="CF454" s="248"/>
      <c r="CG454" s="248"/>
      <c r="CH454" s="248"/>
      <c r="CI454" s="248"/>
      <c r="CJ454" s="248"/>
      <c r="CK454" s="248"/>
      <c r="CL454" s="248"/>
      <c r="CM454" s="248"/>
      <c r="CN454" s="248"/>
      <c r="CO454" s="248"/>
      <c r="CP454" s="248"/>
      <c r="CQ454" s="248"/>
      <c r="CR454" s="248"/>
      <c r="CS454" s="248"/>
      <c r="CT454" s="248"/>
      <c r="CU454" s="248"/>
      <c r="CV454" s="248"/>
      <c r="CW454" s="248"/>
      <c r="CX454" s="248"/>
      <c r="CY454" s="248"/>
      <c r="CZ454" s="248"/>
      <c r="DA454" s="248"/>
      <c r="DB454" s="248"/>
      <c r="DC454" s="248"/>
      <c r="DD454" s="248"/>
      <c r="DE454" s="248"/>
      <c r="DF454" s="248"/>
      <c r="DG454" s="248"/>
      <c r="DH454" s="248"/>
      <c r="DI454" s="248"/>
      <c r="DJ454" s="248"/>
      <c r="DK454" s="248"/>
      <c r="DL454" s="248"/>
      <c r="DM454" s="248"/>
    </row>
    <row r="455" spans="42:117" x14ac:dyDescent="0.2">
      <c r="AP455" s="248"/>
      <c r="AQ455" s="248"/>
      <c r="AR455" s="248"/>
      <c r="AS455" s="248"/>
      <c r="AT455" s="248"/>
      <c r="AU455" s="248"/>
      <c r="AV455" s="248"/>
      <c r="AW455" s="248"/>
      <c r="AX455" s="248"/>
      <c r="AY455" s="248"/>
      <c r="AZ455" s="248"/>
      <c r="BA455" s="248"/>
      <c r="BB455" s="248"/>
      <c r="BC455" s="248"/>
      <c r="BD455" s="248"/>
      <c r="BE455" s="248"/>
      <c r="BF455" s="248"/>
      <c r="BG455" s="248"/>
      <c r="BH455" s="248"/>
      <c r="BI455" s="248"/>
      <c r="BJ455" s="248"/>
      <c r="BK455" s="248"/>
      <c r="BL455" s="248"/>
      <c r="BM455" s="248"/>
      <c r="BN455" s="248"/>
      <c r="BO455" s="248"/>
      <c r="BP455" s="248"/>
      <c r="BQ455" s="248"/>
      <c r="BR455" s="248"/>
      <c r="BS455" s="248"/>
      <c r="BT455" s="248"/>
      <c r="BU455" s="248"/>
      <c r="BV455" s="248"/>
      <c r="BW455" s="248"/>
      <c r="BX455" s="248"/>
      <c r="BY455" s="248"/>
      <c r="BZ455" s="248"/>
      <c r="CA455" s="248"/>
      <c r="CB455" s="248"/>
      <c r="CC455" s="248"/>
      <c r="CD455" s="248"/>
      <c r="CE455" s="248"/>
      <c r="CF455" s="248"/>
      <c r="CG455" s="248"/>
      <c r="CH455" s="248"/>
      <c r="CI455" s="248"/>
      <c r="CJ455" s="248"/>
      <c r="CK455" s="248"/>
      <c r="CL455" s="248"/>
      <c r="CM455" s="248"/>
      <c r="CN455" s="248"/>
      <c r="CO455" s="248"/>
      <c r="CP455" s="248"/>
      <c r="CQ455" s="248"/>
      <c r="CR455" s="248"/>
      <c r="CS455" s="248"/>
      <c r="CT455" s="248"/>
      <c r="CU455" s="248"/>
      <c r="CV455" s="248"/>
      <c r="CW455" s="248"/>
      <c r="CX455" s="248"/>
      <c r="CY455" s="248"/>
      <c r="CZ455" s="248"/>
      <c r="DA455" s="248"/>
      <c r="DB455" s="248"/>
      <c r="DC455" s="248"/>
      <c r="DD455" s="248"/>
      <c r="DE455" s="248"/>
      <c r="DF455" s="248"/>
      <c r="DG455" s="248"/>
      <c r="DH455" s="248"/>
      <c r="DI455" s="248"/>
      <c r="DJ455" s="248"/>
      <c r="DK455" s="248"/>
      <c r="DL455" s="248"/>
      <c r="DM455" s="248"/>
    </row>
    <row r="456" spans="42:117" x14ac:dyDescent="0.2">
      <c r="AP456" s="248"/>
      <c r="AQ456" s="248"/>
      <c r="AR456" s="248"/>
      <c r="AS456" s="248"/>
      <c r="AT456" s="248"/>
      <c r="AU456" s="248"/>
      <c r="AV456" s="248"/>
      <c r="AW456" s="248"/>
      <c r="AX456" s="248"/>
      <c r="AY456" s="248"/>
      <c r="AZ456" s="248"/>
      <c r="BA456" s="248"/>
      <c r="BB456" s="248"/>
      <c r="BC456" s="248"/>
      <c r="BD456" s="248"/>
      <c r="BE456" s="248"/>
      <c r="BF456" s="248"/>
      <c r="BG456" s="248"/>
      <c r="BH456" s="248"/>
      <c r="BI456" s="248"/>
      <c r="BJ456" s="248"/>
      <c r="BK456" s="248"/>
      <c r="BL456" s="248"/>
      <c r="BM456" s="248"/>
      <c r="BN456" s="248"/>
      <c r="BO456" s="248"/>
      <c r="BP456" s="248"/>
      <c r="BQ456" s="248"/>
      <c r="BR456" s="248"/>
      <c r="BS456" s="248"/>
      <c r="BT456" s="248"/>
      <c r="BU456" s="248"/>
      <c r="BV456" s="248"/>
      <c r="BW456" s="248"/>
      <c r="BX456" s="248"/>
      <c r="BY456" s="248"/>
      <c r="BZ456" s="248"/>
      <c r="CA456" s="248"/>
      <c r="CB456" s="248"/>
      <c r="CC456" s="248"/>
      <c r="CD456" s="248"/>
      <c r="CE456" s="248"/>
      <c r="CF456" s="248"/>
      <c r="CG456" s="248"/>
      <c r="CH456" s="248"/>
      <c r="CI456" s="248"/>
      <c r="CJ456" s="248"/>
      <c r="CK456" s="248"/>
      <c r="CL456" s="248"/>
      <c r="CM456" s="248"/>
      <c r="CN456" s="248"/>
      <c r="CO456" s="248"/>
      <c r="CP456" s="248"/>
      <c r="CQ456" s="248"/>
      <c r="CR456" s="248"/>
      <c r="CS456" s="248"/>
      <c r="CT456" s="248"/>
      <c r="CU456" s="248"/>
      <c r="CV456" s="248"/>
      <c r="CW456" s="248"/>
      <c r="CX456" s="248"/>
      <c r="CY456" s="248"/>
      <c r="CZ456" s="248"/>
      <c r="DA456" s="248"/>
      <c r="DB456" s="248"/>
      <c r="DC456" s="248"/>
      <c r="DD456" s="248"/>
      <c r="DE456" s="248"/>
      <c r="DF456" s="248"/>
      <c r="DG456" s="248"/>
      <c r="DH456" s="248"/>
      <c r="DI456" s="248"/>
      <c r="DJ456" s="248"/>
      <c r="DK456" s="248"/>
      <c r="DL456" s="248"/>
      <c r="DM456" s="248"/>
    </row>
    <row r="457" spans="42:117" x14ac:dyDescent="0.2">
      <c r="AP457" s="248"/>
      <c r="AQ457" s="248"/>
      <c r="AR457" s="248"/>
      <c r="AS457" s="248"/>
      <c r="AT457" s="248"/>
      <c r="AU457" s="248"/>
      <c r="AV457" s="248"/>
      <c r="AW457" s="248"/>
      <c r="AX457" s="248"/>
      <c r="AY457" s="248"/>
      <c r="AZ457" s="248"/>
      <c r="BA457" s="248"/>
      <c r="BB457" s="248"/>
      <c r="BC457" s="248"/>
      <c r="BD457" s="248"/>
      <c r="BE457" s="248"/>
      <c r="BF457" s="248"/>
      <c r="BG457" s="248"/>
      <c r="BH457" s="248"/>
      <c r="BI457" s="248"/>
      <c r="BJ457" s="248"/>
      <c r="BK457" s="248"/>
      <c r="BL457" s="248"/>
      <c r="BM457" s="248"/>
      <c r="BN457" s="248"/>
      <c r="BO457" s="248"/>
      <c r="BP457" s="248"/>
      <c r="BQ457" s="248"/>
      <c r="BR457" s="248"/>
      <c r="BS457" s="248"/>
      <c r="BT457" s="248"/>
      <c r="BU457" s="248"/>
      <c r="BV457" s="248"/>
      <c r="BW457" s="248"/>
      <c r="BX457" s="248"/>
      <c r="BY457" s="248"/>
      <c r="BZ457" s="248"/>
      <c r="CA457" s="248"/>
      <c r="CB457" s="248"/>
      <c r="CC457" s="248"/>
      <c r="CD457" s="248"/>
      <c r="CE457" s="248"/>
      <c r="CF457" s="248"/>
      <c r="CG457" s="248"/>
      <c r="CH457" s="248"/>
      <c r="CI457" s="248"/>
      <c r="CJ457" s="248"/>
      <c r="CK457" s="248"/>
      <c r="CL457" s="248"/>
      <c r="CM457" s="248"/>
      <c r="CN457" s="248"/>
      <c r="CO457" s="248"/>
      <c r="CP457" s="248"/>
      <c r="CQ457" s="248"/>
      <c r="CR457" s="248"/>
      <c r="CS457" s="248"/>
      <c r="CT457" s="248"/>
      <c r="CU457" s="248"/>
      <c r="CV457" s="248"/>
      <c r="CW457" s="248"/>
      <c r="CX457" s="248"/>
      <c r="CY457" s="248"/>
      <c r="CZ457" s="248"/>
      <c r="DA457" s="248"/>
      <c r="DB457" s="248"/>
      <c r="DC457" s="248"/>
      <c r="DD457" s="248"/>
      <c r="DE457" s="248"/>
      <c r="DF457" s="248"/>
      <c r="DG457" s="248"/>
      <c r="DH457" s="248"/>
      <c r="DI457" s="248"/>
      <c r="DJ457" s="248"/>
      <c r="DK457" s="248"/>
      <c r="DL457" s="248"/>
      <c r="DM457" s="248"/>
    </row>
    <row r="458" spans="42:117" x14ac:dyDescent="0.2">
      <c r="AP458" s="248"/>
      <c r="AQ458" s="248"/>
      <c r="AR458" s="248"/>
      <c r="AS458" s="248"/>
      <c r="AT458" s="248"/>
      <c r="AU458" s="248"/>
      <c r="AV458" s="248"/>
      <c r="AW458" s="248"/>
      <c r="AX458" s="248"/>
      <c r="AY458" s="248"/>
      <c r="AZ458" s="248"/>
      <c r="BA458" s="248"/>
      <c r="BB458" s="248"/>
      <c r="BC458" s="248"/>
      <c r="BD458" s="248"/>
      <c r="BE458" s="248"/>
      <c r="BF458" s="248"/>
      <c r="BG458" s="248"/>
      <c r="BH458" s="248"/>
      <c r="BI458" s="248"/>
      <c r="BJ458" s="248"/>
      <c r="BK458" s="248"/>
      <c r="BL458" s="248"/>
      <c r="BM458" s="248"/>
      <c r="BN458" s="248"/>
      <c r="BO458" s="248"/>
      <c r="BP458" s="248"/>
      <c r="BQ458" s="248"/>
      <c r="BR458" s="248"/>
      <c r="BS458" s="248"/>
      <c r="BT458" s="248"/>
      <c r="BU458" s="248"/>
      <c r="BV458" s="248"/>
      <c r="BW458" s="248"/>
      <c r="BX458" s="248"/>
      <c r="BY458" s="248"/>
      <c r="BZ458" s="248"/>
      <c r="CA458" s="248"/>
      <c r="CB458" s="248"/>
      <c r="CC458" s="248"/>
      <c r="CD458" s="248"/>
      <c r="CE458" s="248"/>
      <c r="CF458" s="248"/>
      <c r="CG458" s="248"/>
      <c r="CH458" s="248"/>
      <c r="CI458" s="248"/>
      <c r="CJ458" s="248"/>
      <c r="CK458" s="248"/>
      <c r="CL458" s="248"/>
      <c r="CM458" s="248"/>
      <c r="CN458" s="248"/>
      <c r="CO458" s="248"/>
      <c r="CP458" s="248"/>
      <c r="CQ458" s="248"/>
      <c r="CR458" s="248"/>
      <c r="CS458" s="248"/>
      <c r="CT458" s="248"/>
      <c r="CU458" s="248"/>
      <c r="CV458" s="248"/>
      <c r="CW458" s="248"/>
      <c r="CX458" s="248"/>
      <c r="CY458" s="248"/>
      <c r="CZ458" s="248"/>
      <c r="DA458" s="248"/>
      <c r="DB458" s="248"/>
      <c r="DC458" s="248"/>
      <c r="DD458" s="248"/>
      <c r="DE458" s="248"/>
      <c r="DF458" s="248"/>
      <c r="DG458" s="248"/>
      <c r="DH458" s="248"/>
      <c r="DI458" s="248"/>
      <c r="DJ458" s="248"/>
      <c r="DK458" s="248"/>
      <c r="DL458" s="248"/>
      <c r="DM458" s="248"/>
    </row>
    <row r="459" spans="42:117" x14ac:dyDescent="0.2">
      <c r="AP459" s="248"/>
      <c r="AQ459" s="248"/>
      <c r="AR459" s="248"/>
      <c r="AS459" s="248"/>
      <c r="AT459" s="248"/>
      <c r="AU459" s="248"/>
      <c r="AV459" s="248"/>
      <c r="AW459" s="248"/>
      <c r="AX459" s="248"/>
      <c r="AY459" s="248"/>
      <c r="AZ459" s="248"/>
      <c r="BA459" s="248"/>
      <c r="BB459" s="248"/>
      <c r="BC459" s="248"/>
      <c r="BD459" s="248"/>
      <c r="BE459" s="248"/>
      <c r="BF459" s="248"/>
      <c r="BG459" s="248"/>
      <c r="BH459" s="248"/>
      <c r="BI459" s="248"/>
      <c r="BJ459" s="248"/>
      <c r="BK459" s="248"/>
      <c r="BL459" s="248"/>
      <c r="BM459" s="248"/>
      <c r="BN459" s="248"/>
      <c r="BO459" s="248"/>
      <c r="BP459" s="248"/>
      <c r="BQ459" s="248"/>
      <c r="BR459" s="248"/>
      <c r="BS459" s="248"/>
      <c r="BT459" s="248"/>
      <c r="BU459" s="248"/>
      <c r="BV459" s="248"/>
      <c r="BW459" s="248"/>
      <c r="BX459" s="248"/>
      <c r="BY459" s="248"/>
      <c r="BZ459" s="248"/>
      <c r="CA459" s="248"/>
      <c r="CB459" s="248"/>
      <c r="CC459" s="248"/>
      <c r="CD459" s="248"/>
      <c r="CE459" s="248"/>
      <c r="CF459" s="248"/>
      <c r="CG459" s="248"/>
      <c r="CH459" s="248"/>
      <c r="CI459" s="248"/>
      <c r="CJ459" s="248"/>
      <c r="CK459" s="248"/>
      <c r="CL459" s="248"/>
      <c r="CM459" s="248"/>
      <c r="CN459" s="248"/>
      <c r="CO459" s="248"/>
      <c r="CP459" s="248"/>
      <c r="CQ459" s="248"/>
      <c r="CR459" s="248"/>
      <c r="CS459" s="248"/>
      <c r="CT459" s="248"/>
      <c r="CU459" s="248"/>
      <c r="CV459" s="248"/>
      <c r="CW459" s="248"/>
      <c r="CX459" s="248"/>
      <c r="CY459" s="248"/>
      <c r="CZ459" s="248"/>
      <c r="DA459" s="248"/>
      <c r="DB459" s="248"/>
      <c r="DC459" s="248"/>
      <c r="DD459" s="248"/>
      <c r="DE459" s="248"/>
      <c r="DF459" s="248"/>
      <c r="DG459" s="248"/>
      <c r="DH459" s="248"/>
      <c r="DI459" s="248"/>
      <c r="DJ459" s="248"/>
      <c r="DK459" s="248"/>
      <c r="DL459" s="248"/>
      <c r="DM459" s="248"/>
    </row>
    <row r="460" spans="42:117" x14ac:dyDescent="0.2">
      <c r="AP460" s="248"/>
      <c r="AQ460" s="248"/>
      <c r="AR460" s="248"/>
      <c r="AS460" s="248"/>
      <c r="AT460" s="248"/>
      <c r="AU460" s="248"/>
      <c r="AV460" s="248"/>
      <c r="AW460" s="248"/>
      <c r="AX460" s="248"/>
      <c r="AY460" s="248"/>
      <c r="AZ460" s="248"/>
      <c r="BA460" s="248"/>
      <c r="BB460" s="248"/>
      <c r="BC460" s="248"/>
      <c r="BD460" s="248"/>
      <c r="BE460" s="248"/>
      <c r="BF460" s="248"/>
      <c r="BG460" s="248"/>
      <c r="BH460" s="248"/>
      <c r="BI460" s="248"/>
      <c r="BJ460" s="248"/>
      <c r="BK460" s="248"/>
      <c r="BL460" s="248"/>
      <c r="BM460" s="248"/>
      <c r="BN460" s="248"/>
      <c r="BO460" s="248"/>
      <c r="BP460" s="248"/>
      <c r="BQ460" s="248"/>
      <c r="BR460" s="248"/>
      <c r="BS460" s="248"/>
      <c r="BT460" s="248"/>
      <c r="BU460" s="248"/>
      <c r="BV460" s="248"/>
      <c r="BW460" s="248"/>
      <c r="BX460" s="248"/>
      <c r="BY460" s="248"/>
      <c r="BZ460" s="248"/>
      <c r="CA460" s="248"/>
      <c r="CB460" s="248"/>
      <c r="CC460" s="248"/>
      <c r="CD460" s="248"/>
      <c r="CE460" s="248"/>
      <c r="CF460" s="248"/>
      <c r="CG460" s="248"/>
      <c r="CH460" s="248"/>
      <c r="CI460" s="248"/>
      <c r="CJ460" s="248"/>
      <c r="CK460" s="248"/>
      <c r="CL460" s="248"/>
      <c r="CM460" s="248"/>
      <c r="CN460" s="248"/>
      <c r="CO460" s="248"/>
      <c r="CP460" s="248"/>
      <c r="CQ460" s="248"/>
      <c r="CR460" s="248"/>
      <c r="CS460" s="248"/>
      <c r="CT460" s="248"/>
      <c r="CU460" s="248"/>
      <c r="CV460" s="248"/>
      <c r="CW460" s="248"/>
      <c r="CX460" s="248"/>
      <c r="CY460" s="248"/>
      <c r="CZ460" s="248"/>
      <c r="DA460" s="248"/>
      <c r="DB460" s="248"/>
      <c r="DC460" s="248"/>
      <c r="DD460" s="248"/>
      <c r="DE460" s="248"/>
      <c r="DF460" s="248"/>
      <c r="DG460" s="248"/>
      <c r="DH460" s="248"/>
      <c r="DI460" s="248"/>
      <c r="DJ460" s="248"/>
      <c r="DK460" s="248"/>
      <c r="DL460" s="248"/>
      <c r="DM460" s="248"/>
    </row>
    <row r="461" spans="42:117" x14ac:dyDescent="0.2">
      <c r="AP461" s="248"/>
      <c r="AQ461" s="248"/>
      <c r="AR461" s="248"/>
      <c r="AS461" s="248"/>
      <c r="AT461" s="248"/>
      <c r="AU461" s="248"/>
      <c r="AV461" s="248"/>
      <c r="AW461" s="248"/>
      <c r="AX461" s="248"/>
      <c r="AY461" s="248"/>
      <c r="AZ461" s="248"/>
      <c r="BA461" s="248"/>
      <c r="BB461" s="248"/>
      <c r="BC461" s="248"/>
      <c r="BD461" s="248"/>
      <c r="BE461" s="248"/>
      <c r="BF461" s="248"/>
      <c r="BG461" s="248"/>
      <c r="BH461" s="248"/>
      <c r="BI461" s="248"/>
      <c r="BJ461" s="248"/>
      <c r="BK461" s="248"/>
      <c r="BL461" s="248"/>
      <c r="BM461" s="248"/>
      <c r="BN461" s="248"/>
      <c r="BO461" s="248"/>
      <c r="BP461" s="248"/>
      <c r="BQ461" s="248"/>
      <c r="BR461" s="248"/>
      <c r="BS461" s="248"/>
      <c r="BT461" s="248"/>
      <c r="BU461" s="248"/>
      <c r="BV461" s="248"/>
      <c r="BW461" s="248"/>
      <c r="BX461" s="248"/>
      <c r="BY461" s="248"/>
      <c r="BZ461" s="248"/>
      <c r="CA461" s="248"/>
      <c r="CB461" s="248"/>
      <c r="CC461" s="248"/>
      <c r="CD461" s="248"/>
      <c r="CE461" s="248"/>
      <c r="CF461" s="248"/>
      <c r="CG461" s="248"/>
      <c r="CH461" s="248"/>
      <c r="CI461" s="248"/>
      <c r="CJ461" s="248"/>
      <c r="CK461" s="248"/>
      <c r="CL461" s="248"/>
      <c r="CM461" s="248"/>
      <c r="CN461" s="248"/>
      <c r="CO461" s="248"/>
      <c r="CP461" s="248"/>
      <c r="CQ461" s="248"/>
      <c r="CR461" s="248"/>
      <c r="CS461" s="248"/>
      <c r="CT461" s="248"/>
      <c r="CU461" s="248"/>
      <c r="CV461" s="248"/>
      <c r="CW461" s="248"/>
      <c r="CX461" s="248"/>
      <c r="CY461" s="248"/>
      <c r="CZ461" s="248"/>
      <c r="DA461" s="248"/>
      <c r="DB461" s="248"/>
      <c r="DC461" s="248"/>
      <c r="DD461" s="248"/>
      <c r="DE461" s="248"/>
      <c r="DF461" s="248"/>
      <c r="DG461" s="248"/>
      <c r="DH461" s="248"/>
      <c r="DI461" s="248"/>
      <c r="DJ461" s="248"/>
      <c r="DK461" s="248"/>
      <c r="DL461" s="248"/>
      <c r="DM461" s="248"/>
    </row>
    <row r="462" spans="42:117" x14ac:dyDescent="0.2">
      <c r="AP462" s="248"/>
      <c r="AQ462" s="248"/>
      <c r="AR462" s="248"/>
      <c r="AS462" s="248"/>
      <c r="AT462" s="248"/>
      <c r="AU462" s="248"/>
      <c r="AV462" s="248"/>
      <c r="AW462" s="248"/>
      <c r="AX462" s="248"/>
      <c r="AY462" s="248"/>
      <c r="AZ462" s="248"/>
      <c r="BA462" s="248"/>
      <c r="BB462" s="248"/>
      <c r="BC462" s="248"/>
      <c r="BD462" s="248"/>
      <c r="BE462" s="248"/>
      <c r="BF462" s="248"/>
      <c r="BG462" s="248"/>
      <c r="BH462" s="248"/>
      <c r="BI462" s="248"/>
      <c r="BJ462" s="248"/>
      <c r="BK462" s="248"/>
      <c r="BL462" s="248"/>
      <c r="BM462" s="248"/>
      <c r="BN462" s="248"/>
      <c r="BO462" s="248"/>
      <c r="BP462" s="248"/>
      <c r="BQ462" s="248"/>
      <c r="BR462" s="248"/>
      <c r="BS462" s="248"/>
      <c r="BT462" s="248"/>
      <c r="BU462" s="248"/>
      <c r="BV462" s="248"/>
      <c r="BW462" s="248"/>
      <c r="BX462" s="248"/>
      <c r="BY462" s="248"/>
      <c r="BZ462" s="248"/>
      <c r="CA462" s="248"/>
      <c r="CB462" s="248"/>
      <c r="CC462" s="248"/>
      <c r="CD462" s="248"/>
      <c r="CE462" s="248"/>
      <c r="CF462" s="248"/>
      <c r="CG462" s="248"/>
      <c r="CH462" s="248"/>
      <c r="CI462" s="248"/>
      <c r="CJ462" s="248"/>
      <c r="CK462" s="248"/>
      <c r="CL462" s="248"/>
      <c r="CM462" s="248"/>
      <c r="CN462" s="248"/>
      <c r="CO462" s="248"/>
      <c r="CP462" s="248"/>
      <c r="CQ462" s="248"/>
      <c r="CR462" s="248"/>
      <c r="CS462" s="248"/>
      <c r="CT462" s="248"/>
      <c r="CU462" s="248"/>
      <c r="CV462" s="248"/>
      <c r="CW462" s="248"/>
      <c r="CX462" s="248"/>
      <c r="CY462" s="248"/>
      <c r="CZ462" s="248"/>
      <c r="DA462" s="248"/>
      <c r="DB462" s="248"/>
      <c r="DC462" s="248"/>
      <c r="DD462" s="248"/>
      <c r="DE462" s="248"/>
      <c r="DF462" s="248"/>
      <c r="DG462" s="248"/>
      <c r="DH462" s="248"/>
      <c r="DI462" s="248"/>
      <c r="DJ462" s="248"/>
      <c r="DK462" s="248"/>
      <c r="DL462" s="248"/>
      <c r="DM462" s="248"/>
    </row>
    <row r="463" spans="42:117" x14ac:dyDescent="0.2">
      <c r="AP463" s="248"/>
      <c r="AQ463" s="248"/>
      <c r="AR463" s="248"/>
      <c r="AS463" s="248"/>
      <c r="AT463" s="248"/>
      <c r="AU463" s="248"/>
      <c r="AV463" s="248"/>
      <c r="AW463" s="248"/>
      <c r="AX463" s="248"/>
      <c r="AY463" s="248"/>
      <c r="AZ463" s="248"/>
      <c r="BA463" s="248"/>
      <c r="BB463" s="248"/>
      <c r="BC463" s="248"/>
      <c r="BD463" s="248"/>
      <c r="BE463" s="248"/>
      <c r="BF463" s="248"/>
      <c r="BG463" s="248"/>
      <c r="BH463" s="248"/>
      <c r="BI463" s="248"/>
      <c r="BJ463" s="248"/>
      <c r="BK463" s="248"/>
      <c r="BL463" s="248"/>
      <c r="BM463" s="248"/>
      <c r="BN463" s="248"/>
      <c r="BO463" s="248"/>
      <c r="BP463" s="248"/>
      <c r="BQ463" s="248"/>
      <c r="BR463" s="248"/>
      <c r="BS463" s="248"/>
      <c r="BT463" s="248"/>
      <c r="BU463" s="248"/>
      <c r="BV463" s="248"/>
      <c r="BW463" s="248"/>
      <c r="BX463" s="248"/>
      <c r="BY463" s="248"/>
      <c r="BZ463" s="248"/>
      <c r="CA463" s="248"/>
      <c r="CB463" s="248"/>
      <c r="CC463" s="248"/>
      <c r="CD463" s="248"/>
      <c r="CE463" s="248"/>
      <c r="CF463" s="248"/>
      <c r="CG463" s="248"/>
      <c r="CH463" s="248"/>
      <c r="CI463" s="248"/>
      <c r="CJ463" s="248"/>
      <c r="CK463" s="248"/>
      <c r="CL463" s="248"/>
      <c r="CM463" s="248"/>
      <c r="CN463" s="248"/>
      <c r="CO463" s="248"/>
      <c r="CP463" s="248"/>
      <c r="CQ463" s="248"/>
      <c r="CR463" s="248"/>
      <c r="CS463" s="248"/>
      <c r="CT463" s="248"/>
      <c r="CU463" s="248"/>
      <c r="CV463" s="248"/>
      <c r="CW463" s="248"/>
      <c r="CX463" s="248"/>
      <c r="CY463" s="248"/>
      <c r="CZ463" s="248"/>
      <c r="DA463" s="248"/>
      <c r="DB463" s="248"/>
      <c r="DC463" s="248"/>
      <c r="DD463" s="248"/>
      <c r="DE463" s="248"/>
      <c r="DF463" s="248"/>
      <c r="DG463" s="248"/>
      <c r="DH463" s="248"/>
      <c r="DI463" s="248"/>
      <c r="DJ463" s="248"/>
      <c r="DK463" s="248"/>
      <c r="DL463" s="248"/>
      <c r="DM463" s="248"/>
    </row>
    <row r="464" spans="42:117" x14ac:dyDescent="0.2">
      <c r="AP464" s="248"/>
      <c r="AQ464" s="248"/>
      <c r="AR464" s="248"/>
      <c r="AS464" s="248"/>
      <c r="AT464" s="248"/>
      <c r="AU464" s="248"/>
      <c r="AV464" s="248"/>
      <c r="AW464" s="248"/>
      <c r="AX464" s="248"/>
      <c r="AY464" s="248"/>
      <c r="AZ464" s="248"/>
      <c r="BA464" s="248"/>
      <c r="BB464" s="248"/>
      <c r="BC464" s="248"/>
      <c r="BD464" s="248"/>
      <c r="BE464" s="248"/>
      <c r="BF464" s="248"/>
      <c r="BG464" s="248"/>
      <c r="BH464" s="248"/>
      <c r="BI464" s="248"/>
      <c r="BJ464" s="248"/>
      <c r="BK464" s="248"/>
      <c r="BL464" s="248"/>
      <c r="BM464" s="248"/>
      <c r="BN464" s="248"/>
      <c r="BO464" s="248"/>
      <c r="BP464" s="248"/>
      <c r="BQ464" s="248"/>
      <c r="BR464" s="248"/>
      <c r="BS464" s="248"/>
      <c r="BT464" s="248"/>
      <c r="BU464" s="248"/>
      <c r="BV464" s="248"/>
      <c r="BW464" s="248"/>
      <c r="BX464" s="248"/>
      <c r="BY464" s="248"/>
      <c r="BZ464" s="248"/>
      <c r="CA464" s="248"/>
      <c r="CB464" s="248"/>
      <c r="CC464" s="248"/>
      <c r="CD464" s="248"/>
      <c r="CE464" s="248"/>
      <c r="CF464" s="248"/>
      <c r="CG464" s="248"/>
      <c r="CH464" s="248"/>
      <c r="CI464" s="248"/>
      <c r="CJ464" s="248"/>
      <c r="CK464" s="248"/>
      <c r="CL464" s="248"/>
      <c r="CM464" s="248"/>
      <c r="CN464" s="248"/>
      <c r="CO464" s="248"/>
      <c r="CP464" s="248"/>
      <c r="CQ464" s="248"/>
      <c r="CR464" s="248"/>
      <c r="CS464" s="248"/>
      <c r="CT464" s="248"/>
      <c r="CU464" s="248"/>
      <c r="CV464" s="248"/>
      <c r="CW464" s="248"/>
      <c r="CX464" s="248"/>
      <c r="CY464" s="248"/>
      <c r="CZ464" s="248"/>
      <c r="DA464" s="248"/>
      <c r="DB464" s="248"/>
      <c r="DC464" s="248"/>
      <c r="DD464" s="248"/>
      <c r="DE464" s="248"/>
      <c r="DF464" s="248"/>
      <c r="DG464" s="248"/>
      <c r="DH464" s="248"/>
      <c r="DI464" s="248"/>
      <c r="DJ464" s="248"/>
      <c r="DK464" s="248"/>
      <c r="DL464" s="248"/>
      <c r="DM464" s="248"/>
    </row>
    <row r="465" spans="42:117" x14ac:dyDescent="0.2">
      <c r="AP465" s="248"/>
      <c r="AQ465" s="248"/>
      <c r="AR465" s="248"/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  <c r="BH465" s="248"/>
      <c r="BI465" s="248"/>
      <c r="BJ465" s="248"/>
      <c r="BK465" s="248"/>
      <c r="BL465" s="248"/>
      <c r="BM465" s="248"/>
      <c r="BN465" s="248"/>
      <c r="BO465" s="248"/>
      <c r="BP465" s="248"/>
      <c r="BQ465" s="248"/>
      <c r="BR465" s="248"/>
      <c r="BS465" s="248"/>
      <c r="BT465" s="248"/>
      <c r="BU465" s="248"/>
      <c r="BV465" s="248"/>
      <c r="BW465" s="248"/>
      <c r="BX465" s="248"/>
      <c r="BY465" s="248"/>
      <c r="BZ465" s="248"/>
      <c r="CA465" s="248"/>
      <c r="CB465" s="248"/>
      <c r="CC465" s="248"/>
      <c r="CD465" s="248"/>
      <c r="CE465" s="248"/>
      <c r="CF465" s="248"/>
      <c r="CG465" s="248"/>
      <c r="CH465" s="248"/>
      <c r="CI465" s="248"/>
      <c r="CJ465" s="248"/>
      <c r="CK465" s="248"/>
      <c r="CL465" s="248"/>
      <c r="CM465" s="248"/>
      <c r="CN465" s="248"/>
      <c r="CO465" s="248"/>
      <c r="CP465" s="248"/>
      <c r="CQ465" s="248"/>
      <c r="CR465" s="248"/>
      <c r="CS465" s="248"/>
      <c r="CT465" s="248"/>
      <c r="CU465" s="248"/>
      <c r="CV465" s="248"/>
      <c r="CW465" s="248"/>
      <c r="CX465" s="248"/>
      <c r="CY465" s="248"/>
      <c r="CZ465" s="248"/>
      <c r="DA465" s="248"/>
      <c r="DB465" s="248"/>
      <c r="DC465" s="248"/>
      <c r="DD465" s="248"/>
      <c r="DE465" s="248"/>
      <c r="DF465" s="248"/>
      <c r="DG465" s="248"/>
      <c r="DH465" s="248"/>
      <c r="DI465" s="248"/>
      <c r="DJ465" s="248"/>
      <c r="DK465" s="248"/>
      <c r="DL465" s="248"/>
      <c r="DM465" s="248"/>
    </row>
    <row r="466" spans="42:117" x14ac:dyDescent="0.2">
      <c r="AP466" s="248"/>
      <c r="AQ466" s="248"/>
      <c r="AR466" s="248"/>
      <c r="AS466" s="248"/>
      <c r="AT466" s="248"/>
      <c r="AU466" s="248"/>
      <c r="AV466" s="248"/>
      <c r="AW466" s="248"/>
      <c r="AX466" s="248"/>
      <c r="AY466" s="248"/>
      <c r="AZ466" s="248"/>
      <c r="BA466" s="248"/>
      <c r="BB466" s="248"/>
      <c r="BC466" s="248"/>
      <c r="BD466" s="248"/>
      <c r="BE466" s="248"/>
      <c r="BF466" s="248"/>
      <c r="BG466" s="248"/>
      <c r="BH466" s="248"/>
      <c r="BI466" s="248"/>
      <c r="BJ466" s="248"/>
      <c r="BK466" s="248"/>
      <c r="BL466" s="248"/>
      <c r="BM466" s="248"/>
      <c r="BN466" s="248"/>
      <c r="BO466" s="248"/>
      <c r="BP466" s="248"/>
      <c r="BQ466" s="248"/>
      <c r="BR466" s="248"/>
      <c r="BS466" s="248"/>
      <c r="BT466" s="248"/>
      <c r="BU466" s="248"/>
      <c r="BV466" s="248"/>
      <c r="BW466" s="248"/>
      <c r="BX466" s="248"/>
      <c r="BY466" s="248"/>
      <c r="BZ466" s="248"/>
      <c r="CA466" s="248"/>
      <c r="CB466" s="248"/>
      <c r="CC466" s="248"/>
      <c r="CD466" s="248"/>
      <c r="CE466" s="248"/>
      <c r="CF466" s="248"/>
      <c r="CG466" s="248"/>
      <c r="CH466" s="248"/>
      <c r="CI466" s="248"/>
      <c r="CJ466" s="248"/>
      <c r="CK466" s="248"/>
      <c r="CL466" s="248"/>
      <c r="CM466" s="248"/>
      <c r="CN466" s="248"/>
      <c r="CO466" s="248"/>
      <c r="CP466" s="248"/>
      <c r="CQ466" s="248"/>
      <c r="CR466" s="248"/>
      <c r="CS466" s="248"/>
      <c r="CT466" s="248"/>
      <c r="CU466" s="248"/>
      <c r="CV466" s="248"/>
      <c r="CW466" s="248"/>
      <c r="CX466" s="248"/>
      <c r="CY466" s="248"/>
      <c r="CZ466" s="248"/>
      <c r="DA466" s="248"/>
      <c r="DB466" s="248"/>
      <c r="DC466" s="248"/>
      <c r="DD466" s="248"/>
      <c r="DE466" s="248"/>
      <c r="DF466" s="248"/>
      <c r="DG466" s="248"/>
      <c r="DH466" s="248"/>
      <c r="DI466" s="248"/>
      <c r="DJ466" s="248"/>
      <c r="DK466" s="248"/>
      <c r="DL466" s="248"/>
      <c r="DM466" s="248"/>
    </row>
    <row r="467" spans="42:117" x14ac:dyDescent="0.2">
      <c r="AP467" s="248"/>
      <c r="AQ467" s="248"/>
      <c r="AR467" s="248"/>
      <c r="AS467" s="248"/>
      <c r="AT467" s="248"/>
      <c r="AU467" s="248"/>
      <c r="AV467" s="248"/>
      <c r="AW467" s="248"/>
      <c r="AX467" s="248"/>
      <c r="AY467" s="248"/>
      <c r="AZ467" s="248"/>
      <c r="BA467" s="248"/>
      <c r="BB467" s="248"/>
      <c r="BC467" s="248"/>
      <c r="BD467" s="248"/>
      <c r="BE467" s="248"/>
      <c r="BF467" s="248"/>
      <c r="BG467" s="248"/>
      <c r="BH467" s="248"/>
      <c r="BI467" s="248"/>
      <c r="BJ467" s="248"/>
      <c r="BK467" s="248"/>
      <c r="BL467" s="248"/>
      <c r="BM467" s="248"/>
      <c r="BN467" s="248"/>
      <c r="BO467" s="248"/>
      <c r="BP467" s="248"/>
      <c r="BQ467" s="248"/>
      <c r="BR467" s="248"/>
      <c r="BS467" s="248"/>
      <c r="BT467" s="248"/>
      <c r="BU467" s="248"/>
      <c r="BV467" s="248"/>
      <c r="BW467" s="248"/>
      <c r="BX467" s="248"/>
      <c r="BY467" s="248"/>
      <c r="BZ467" s="248"/>
      <c r="CA467" s="248"/>
      <c r="CB467" s="248"/>
      <c r="CC467" s="248"/>
      <c r="CD467" s="248"/>
      <c r="CE467" s="248"/>
      <c r="CF467" s="248"/>
      <c r="CG467" s="248"/>
      <c r="CH467" s="248"/>
      <c r="CI467" s="248"/>
      <c r="CJ467" s="248"/>
      <c r="CK467" s="248"/>
      <c r="CL467" s="248"/>
      <c r="CM467" s="248"/>
      <c r="CN467" s="248"/>
      <c r="CO467" s="248"/>
      <c r="CP467" s="248"/>
      <c r="CQ467" s="248"/>
      <c r="CR467" s="248"/>
      <c r="CS467" s="248"/>
      <c r="CT467" s="248"/>
      <c r="CU467" s="248"/>
      <c r="CV467" s="248"/>
      <c r="CW467" s="248"/>
      <c r="CX467" s="248"/>
      <c r="CY467" s="248"/>
      <c r="CZ467" s="248"/>
      <c r="DA467" s="248"/>
      <c r="DB467" s="248"/>
      <c r="DC467" s="248"/>
      <c r="DD467" s="248"/>
      <c r="DE467" s="248"/>
      <c r="DF467" s="248"/>
      <c r="DG467" s="248"/>
      <c r="DH467" s="248"/>
      <c r="DI467" s="248"/>
      <c r="DJ467" s="248"/>
      <c r="DK467" s="248"/>
      <c r="DL467" s="248"/>
      <c r="DM467" s="248"/>
    </row>
    <row r="468" spans="42:117" x14ac:dyDescent="0.2">
      <c r="AP468" s="248"/>
      <c r="AQ468" s="248"/>
      <c r="AR468" s="248"/>
      <c r="AS468" s="248"/>
      <c r="AT468" s="248"/>
      <c r="AU468" s="248"/>
      <c r="AV468" s="248"/>
      <c r="AW468" s="248"/>
      <c r="AX468" s="248"/>
      <c r="AY468" s="248"/>
      <c r="AZ468" s="248"/>
      <c r="BA468" s="248"/>
      <c r="BB468" s="248"/>
      <c r="BC468" s="248"/>
      <c r="BD468" s="248"/>
      <c r="BE468" s="248"/>
      <c r="BF468" s="248"/>
      <c r="BG468" s="248"/>
      <c r="BH468" s="248"/>
      <c r="BI468" s="248"/>
      <c r="BJ468" s="248"/>
      <c r="BK468" s="248"/>
      <c r="BL468" s="248"/>
      <c r="BM468" s="248"/>
      <c r="BN468" s="248"/>
      <c r="BO468" s="248"/>
      <c r="BP468" s="248"/>
      <c r="BQ468" s="248"/>
      <c r="BR468" s="248"/>
      <c r="BS468" s="248"/>
      <c r="BT468" s="248"/>
      <c r="BU468" s="248"/>
      <c r="BV468" s="248"/>
      <c r="BW468" s="248"/>
      <c r="BX468" s="248"/>
      <c r="BY468" s="248"/>
      <c r="BZ468" s="248"/>
      <c r="CA468" s="248"/>
      <c r="CB468" s="248"/>
      <c r="CC468" s="248"/>
      <c r="CD468" s="248"/>
      <c r="CE468" s="248"/>
      <c r="CF468" s="248"/>
      <c r="CG468" s="248"/>
      <c r="CH468" s="248"/>
      <c r="CI468" s="248"/>
      <c r="CJ468" s="248"/>
      <c r="CK468" s="248"/>
      <c r="CL468" s="248"/>
      <c r="CM468" s="248"/>
      <c r="CN468" s="248"/>
      <c r="CO468" s="248"/>
      <c r="CP468" s="248"/>
      <c r="CQ468" s="248"/>
      <c r="CR468" s="248"/>
      <c r="CS468" s="248"/>
      <c r="CT468" s="248"/>
      <c r="CU468" s="248"/>
      <c r="CV468" s="248"/>
      <c r="CW468" s="248"/>
      <c r="CX468" s="248"/>
      <c r="CY468" s="248"/>
      <c r="CZ468" s="248"/>
      <c r="DA468" s="248"/>
      <c r="DB468" s="248"/>
      <c r="DC468" s="248"/>
      <c r="DD468" s="248"/>
      <c r="DE468" s="248"/>
      <c r="DF468" s="248"/>
      <c r="DG468" s="248"/>
      <c r="DH468" s="248"/>
      <c r="DI468" s="248"/>
      <c r="DJ468" s="248"/>
      <c r="DK468" s="248"/>
      <c r="DL468" s="248"/>
      <c r="DM468" s="248"/>
    </row>
    <row r="469" spans="42:117" x14ac:dyDescent="0.2">
      <c r="AP469" s="248"/>
      <c r="AQ469" s="248"/>
      <c r="AR469" s="248"/>
      <c r="AS469" s="248"/>
      <c r="AT469" s="248"/>
      <c r="AU469" s="248"/>
      <c r="AV469" s="248"/>
      <c r="AW469" s="248"/>
      <c r="AX469" s="248"/>
      <c r="AY469" s="248"/>
      <c r="AZ469" s="248"/>
      <c r="BA469" s="248"/>
      <c r="BB469" s="248"/>
      <c r="BC469" s="248"/>
      <c r="BD469" s="248"/>
      <c r="BE469" s="248"/>
      <c r="BF469" s="248"/>
      <c r="BG469" s="248"/>
      <c r="BH469" s="248"/>
      <c r="BI469" s="248"/>
      <c r="BJ469" s="248"/>
      <c r="BK469" s="248"/>
      <c r="BL469" s="248"/>
      <c r="BM469" s="248"/>
      <c r="BN469" s="248"/>
      <c r="BO469" s="248"/>
      <c r="BP469" s="248"/>
      <c r="BQ469" s="248"/>
      <c r="BR469" s="248"/>
      <c r="BS469" s="248"/>
      <c r="BT469" s="248"/>
      <c r="BU469" s="248"/>
      <c r="BV469" s="248"/>
      <c r="BW469" s="248"/>
      <c r="BX469" s="248"/>
      <c r="BY469" s="248"/>
      <c r="BZ469" s="248"/>
      <c r="CA469" s="248"/>
      <c r="CB469" s="248"/>
      <c r="CC469" s="248"/>
      <c r="CD469" s="248"/>
      <c r="CE469" s="248"/>
      <c r="CF469" s="248"/>
      <c r="CG469" s="248"/>
      <c r="CH469" s="248"/>
      <c r="CI469" s="248"/>
      <c r="CJ469" s="248"/>
      <c r="CK469" s="248"/>
      <c r="CL469" s="248"/>
      <c r="CM469" s="248"/>
      <c r="CN469" s="248"/>
      <c r="CO469" s="248"/>
      <c r="CP469" s="248"/>
      <c r="CQ469" s="248"/>
      <c r="CR469" s="248"/>
      <c r="CS469" s="248"/>
      <c r="CT469" s="248"/>
      <c r="CU469" s="248"/>
      <c r="CV469" s="248"/>
      <c r="CW469" s="248"/>
      <c r="CX469" s="248"/>
      <c r="CY469" s="248"/>
      <c r="CZ469" s="248"/>
      <c r="DA469" s="248"/>
      <c r="DB469" s="248"/>
      <c r="DC469" s="248"/>
      <c r="DD469" s="248"/>
      <c r="DE469" s="248"/>
      <c r="DF469" s="248"/>
      <c r="DG469" s="248"/>
      <c r="DH469" s="248"/>
      <c r="DI469" s="248"/>
      <c r="DJ469" s="248"/>
      <c r="DK469" s="248"/>
      <c r="DL469" s="248"/>
      <c r="DM469" s="248"/>
    </row>
    <row r="470" spans="42:117" x14ac:dyDescent="0.2">
      <c r="AP470" s="248"/>
      <c r="AQ470" s="248"/>
      <c r="AR470" s="248"/>
      <c r="AS470" s="248"/>
      <c r="AT470" s="248"/>
      <c r="AU470" s="248"/>
      <c r="AV470" s="248"/>
      <c r="AW470" s="248"/>
      <c r="AX470" s="248"/>
      <c r="AY470" s="248"/>
      <c r="AZ470" s="248"/>
      <c r="BA470" s="248"/>
      <c r="BB470" s="248"/>
      <c r="BC470" s="248"/>
      <c r="BD470" s="248"/>
      <c r="BE470" s="248"/>
      <c r="BF470" s="248"/>
      <c r="BG470" s="248"/>
      <c r="BH470" s="248"/>
      <c r="BI470" s="248"/>
      <c r="BJ470" s="248"/>
      <c r="BK470" s="248"/>
      <c r="BL470" s="248"/>
      <c r="BM470" s="248"/>
      <c r="BN470" s="248"/>
      <c r="BO470" s="248"/>
      <c r="BP470" s="248"/>
      <c r="BQ470" s="248"/>
      <c r="BR470" s="248"/>
      <c r="BS470" s="248"/>
      <c r="BT470" s="248"/>
      <c r="BU470" s="248"/>
      <c r="BV470" s="248"/>
      <c r="BW470" s="248"/>
      <c r="BX470" s="248"/>
      <c r="BY470" s="248"/>
      <c r="BZ470" s="248"/>
      <c r="CA470" s="248"/>
      <c r="CB470" s="248"/>
      <c r="CC470" s="248"/>
      <c r="CD470" s="248"/>
      <c r="CE470" s="248"/>
      <c r="CF470" s="248"/>
      <c r="CG470" s="248"/>
      <c r="CH470" s="248"/>
      <c r="CI470" s="248"/>
      <c r="CJ470" s="248"/>
      <c r="CK470" s="248"/>
      <c r="CL470" s="248"/>
      <c r="CM470" s="248"/>
      <c r="CN470" s="248"/>
      <c r="CO470" s="248"/>
      <c r="CP470" s="248"/>
      <c r="CQ470" s="248"/>
      <c r="CR470" s="248"/>
      <c r="CS470" s="248"/>
      <c r="CT470" s="248"/>
      <c r="CU470" s="248"/>
      <c r="CV470" s="248"/>
      <c r="CW470" s="248"/>
      <c r="CX470" s="248"/>
      <c r="CY470" s="248"/>
      <c r="CZ470" s="248"/>
      <c r="DA470" s="248"/>
      <c r="DB470" s="248"/>
      <c r="DC470" s="248"/>
      <c r="DD470" s="248"/>
      <c r="DE470" s="248"/>
      <c r="DF470" s="248"/>
      <c r="DG470" s="248"/>
      <c r="DH470" s="248"/>
      <c r="DI470" s="248"/>
      <c r="DJ470" s="248"/>
      <c r="DK470" s="248"/>
      <c r="DL470" s="248"/>
      <c r="DM470" s="248"/>
    </row>
    <row r="471" spans="42:117" x14ac:dyDescent="0.2">
      <c r="AP471" s="248"/>
      <c r="AQ471" s="248"/>
      <c r="AR471" s="248"/>
      <c r="AS471" s="248"/>
      <c r="AT471" s="248"/>
      <c r="AU471" s="248"/>
      <c r="AV471" s="248"/>
      <c r="AW471" s="248"/>
      <c r="AX471" s="248"/>
      <c r="AY471" s="248"/>
      <c r="AZ471" s="248"/>
      <c r="BA471" s="248"/>
      <c r="BB471" s="248"/>
      <c r="BC471" s="248"/>
      <c r="BD471" s="248"/>
      <c r="BE471" s="248"/>
      <c r="BF471" s="248"/>
      <c r="BG471" s="248"/>
      <c r="BH471" s="248"/>
      <c r="BI471" s="248"/>
      <c r="BJ471" s="248"/>
      <c r="BK471" s="248"/>
      <c r="BL471" s="248"/>
      <c r="BM471" s="248"/>
      <c r="BN471" s="248"/>
      <c r="BO471" s="248"/>
      <c r="BP471" s="248"/>
      <c r="BQ471" s="248"/>
      <c r="BR471" s="248"/>
      <c r="BS471" s="248"/>
      <c r="BT471" s="248"/>
      <c r="BU471" s="248"/>
      <c r="BV471" s="248"/>
      <c r="BW471" s="248"/>
      <c r="BX471" s="248"/>
      <c r="BY471" s="248"/>
      <c r="BZ471" s="248"/>
      <c r="CA471" s="248"/>
      <c r="CB471" s="248"/>
      <c r="CC471" s="248"/>
      <c r="CD471" s="248"/>
      <c r="CE471" s="248"/>
      <c r="CF471" s="248"/>
      <c r="CG471" s="248"/>
      <c r="CH471" s="248"/>
      <c r="CI471" s="248"/>
      <c r="CJ471" s="248"/>
      <c r="CK471" s="248"/>
      <c r="CL471" s="248"/>
      <c r="CM471" s="248"/>
      <c r="CN471" s="248"/>
      <c r="CO471" s="248"/>
      <c r="CP471" s="248"/>
      <c r="CQ471" s="248"/>
      <c r="CR471" s="248"/>
      <c r="CS471" s="248"/>
      <c r="CT471" s="248"/>
      <c r="CU471" s="248"/>
      <c r="CV471" s="248"/>
      <c r="CW471" s="248"/>
      <c r="CX471" s="248"/>
      <c r="CY471" s="248"/>
      <c r="CZ471" s="248"/>
      <c r="DA471" s="248"/>
      <c r="DB471" s="248"/>
      <c r="DC471" s="248"/>
      <c r="DD471" s="248"/>
      <c r="DE471" s="248"/>
      <c r="DF471" s="248"/>
      <c r="DG471" s="248"/>
      <c r="DH471" s="248"/>
      <c r="DI471" s="248"/>
      <c r="DJ471" s="248"/>
      <c r="DK471" s="248"/>
      <c r="DL471" s="248"/>
      <c r="DM471" s="248"/>
    </row>
    <row r="472" spans="42:117" x14ac:dyDescent="0.2">
      <c r="AP472" s="248"/>
      <c r="AQ472" s="248"/>
      <c r="AR472" s="248"/>
      <c r="AS472" s="248"/>
      <c r="AT472" s="248"/>
      <c r="AU472" s="248"/>
      <c r="AV472" s="248"/>
      <c r="AW472" s="248"/>
      <c r="AX472" s="248"/>
      <c r="AY472" s="248"/>
      <c r="AZ472" s="248"/>
      <c r="BA472" s="248"/>
      <c r="BB472" s="248"/>
      <c r="BC472" s="248"/>
      <c r="BD472" s="248"/>
      <c r="BE472" s="248"/>
      <c r="BF472" s="248"/>
      <c r="BG472" s="248"/>
      <c r="BH472" s="248"/>
      <c r="BI472" s="248"/>
      <c r="BJ472" s="248"/>
      <c r="BK472" s="248"/>
      <c r="BL472" s="248"/>
      <c r="BM472" s="248"/>
      <c r="BN472" s="248"/>
      <c r="BO472" s="248"/>
      <c r="BP472" s="248"/>
      <c r="BQ472" s="248"/>
      <c r="BR472" s="248"/>
      <c r="BS472" s="248"/>
      <c r="BT472" s="248"/>
      <c r="BU472" s="248"/>
      <c r="BV472" s="248"/>
      <c r="BW472" s="248"/>
      <c r="BX472" s="248"/>
      <c r="BY472" s="248"/>
      <c r="BZ472" s="248"/>
      <c r="CA472" s="248"/>
      <c r="CB472" s="248"/>
      <c r="CC472" s="248"/>
      <c r="CD472" s="248"/>
      <c r="CE472" s="248"/>
      <c r="CF472" s="248"/>
      <c r="CG472" s="248"/>
      <c r="CH472" s="248"/>
      <c r="CI472" s="248"/>
      <c r="CJ472" s="248"/>
      <c r="CK472" s="248"/>
      <c r="CL472" s="248"/>
      <c r="CM472" s="248"/>
      <c r="CN472" s="248"/>
      <c r="CO472" s="248"/>
      <c r="CP472" s="248"/>
      <c r="CQ472" s="248"/>
      <c r="CR472" s="248"/>
      <c r="CS472" s="248"/>
      <c r="CT472" s="248"/>
      <c r="CU472" s="248"/>
      <c r="CV472" s="248"/>
      <c r="CW472" s="248"/>
      <c r="CX472" s="248"/>
      <c r="CY472" s="248"/>
      <c r="CZ472" s="248"/>
      <c r="DA472" s="248"/>
      <c r="DB472" s="248"/>
      <c r="DC472" s="248"/>
      <c r="DD472" s="248"/>
      <c r="DE472" s="248"/>
      <c r="DF472" s="248"/>
      <c r="DG472" s="248"/>
      <c r="DH472" s="248"/>
      <c r="DI472" s="248"/>
      <c r="DJ472" s="248"/>
      <c r="DK472" s="248"/>
      <c r="DL472" s="248"/>
      <c r="DM472" s="248"/>
    </row>
    <row r="473" spans="42:117" x14ac:dyDescent="0.2">
      <c r="AP473" s="248"/>
      <c r="AQ473" s="248"/>
      <c r="AR473" s="248"/>
      <c r="AS473" s="248"/>
      <c r="AT473" s="248"/>
      <c r="AU473" s="248"/>
      <c r="AV473" s="248"/>
      <c r="AW473" s="248"/>
      <c r="AX473" s="248"/>
      <c r="AY473" s="248"/>
      <c r="AZ473" s="248"/>
      <c r="BA473" s="248"/>
      <c r="BB473" s="248"/>
      <c r="BC473" s="248"/>
      <c r="BD473" s="248"/>
      <c r="BE473" s="248"/>
      <c r="BF473" s="248"/>
      <c r="BG473" s="248"/>
      <c r="BH473" s="248"/>
      <c r="BI473" s="248"/>
      <c r="BJ473" s="248"/>
      <c r="BK473" s="248"/>
      <c r="BL473" s="248"/>
      <c r="BM473" s="248"/>
      <c r="BN473" s="248"/>
      <c r="BO473" s="248"/>
      <c r="BP473" s="248"/>
      <c r="BQ473" s="248"/>
      <c r="BR473" s="248"/>
      <c r="BS473" s="248"/>
      <c r="BT473" s="248"/>
      <c r="BU473" s="248"/>
      <c r="BV473" s="248"/>
      <c r="BW473" s="248"/>
      <c r="BX473" s="248"/>
      <c r="BY473" s="248"/>
      <c r="BZ473" s="248"/>
      <c r="CA473" s="248"/>
      <c r="CB473" s="248"/>
      <c r="CC473" s="248"/>
      <c r="CD473" s="248"/>
      <c r="CE473" s="248"/>
      <c r="CF473" s="248"/>
      <c r="CG473" s="248"/>
      <c r="CH473" s="248"/>
      <c r="CI473" s="248"/>
      <c r="CJ473" s="248"/>
      <c r="CK473" s="248"/>
      <c r="CL473" s="248"/>
      <c r="CM473" s="248"/>
      <c r="CN473" s="248"/>
      <c r="CO473" s="248"/>
      <c r="CP473" s="248"/>
      <c r="CQ473" s="248"/>
      <c r="CR473" s="248"/>
      <c r="CS473" s="248"/>
      <c r="CT473" s="248"/>
      <c r="CU473" s="248"/>
      <c r="CV473" s="248"/>
      <c r="CW473" s="248"/>
      <c r="CX473" s="248"/>
      <c r="CY473" s="248"/>
      <c r="CZ473" s="248"/>
      <c r="DA473" s="248"/>
      <c r="DB473" s="248"/>
      <c r="DC473" s="248"/>
      <c r="DD473" s="248"/>
      <c r="DE473" s="248"/>
      <c r="DF473" s="248"/>
      <c r="DG473" s="248"/>
      <c r="DH473" s="248"/>
      <c r="DI473" s="248"/>
      <c r="DJ473" s="248"/>
      <c r="DK473" s="248"/>
      <c r="DL473" s="248"/>
      <c r="DM473" s="248"/>
    </row>
    <row r="474" spans="42:117" x14ac:dyDescent="0.2">
      <c r="AP474" s="248"/>
      <c r="AQ474" s="248"/>
      <c r="AR474" s="248"/>
      <c r="AS474" s="248"/>
      <c r="AT474" s="248"/>
      <c r="AU474" s="248"/>
      <c r="AV474" s="248"/>
      <c r="AW474" s="248"/>
      <c r="AX474" s="248"/>
      <c r="AY474" s="248"/>
      <c r="AZ474" s="248"/>
      <c r="BA474" s="248"/>
      <c r="BB474" s="248"/>
      <c r="BC474" s="248"/>
      <c r="BD474" s="248"/>
      <c r="BE474" s="248"/>
      <c r="BF474" s="248"/>
      <c r="BG474" s="248"/>
      <c r="BH474" s="248"/>
      <c r="BI474" s="248"/>
      <c r="BJ474" s="248"/>
      <c r="BK474" s="248"/>
      <c r="BL474" s="248"/>
      <c r="BM474" s="248"/>
      <c r="BN474" s="248"/>
      <c r="BO474" s="248"/>
      <c r="BP474" s="248"/>
      <c r="BQ474" s="248"/>
      <c r="BR474" s="248"/>
      <c r="BS474" s="248"/>
      <c r="BT474" s="248"/>
      <c r="BU474" s="248"/>
      <c r="BV474" s="248"/>
      <c r="BW474" s="248"/>
      <c r="BX474" s="248"/>
      <c r="BY474" s="248"/>
      <c r="BZ474" s="248"/>
      <c r="CA474" s="248"/>
      <c r="CB474" s="248"/>
      <c r="CC474" s="248"/>
      <c r="CD474" s="248"/>
      <c r="CE474" s="248"/>
      <c r="CF474" s="248"/>
      <c r="CG474" s="248"/>
      <c r="CH474" s="248"/>
      <c r="CI474" s="248"/>
      <c r="CJ474" s="248"/>
      <c r="CK474" s="248"/>
      <c r="CL474" s="248"/>
      <c r="CM474" s="248"/>
      <c r="CN474" s="248"/>
      <c r="CO474" s="248"/>
      <c r="CP474" s="248"/>
      <c r="CQ474" s="248"/>
      <c r="CR474" s="248"/>
      <c r="CS474" s="248"/>
      <c r="CT474" s="248"/>
      <c r="CU474" s="248"/>
      <c r="CV474" s="248"/>
      <c r="CW474" s="248"/>
      <c r="CX474" s="248"/>
      <c r="CY474" s="248"/>
      <c r="CZ474" s="248"/>
      <c r="DA474" s="248"/>
      <c r="DB474" s="248"/>
      <c r="DC474" s="248"/>
      <c r="DD474" s="248"/>
      <c r="DE474" s="248"/>
      <c r="DF474" s="248"/>
      <c r="DG474" s="248"/>
      <c r="DH474" s="248"/>
      <c r="DI474" s="248"/>
      <c r="DJ474" s="248"/>
      <c r="DK474" s="248"/>
      <c r="DL474" s="248"/>
      <c r="DM474" s="248"/>
    </row>
    <row r="475" spans="42:117" x14ac:dyDescent="0.2">
      <c r="AP475" s="248"/>
      <c r="AQ475" s="248"/>
      <c r="AR475" s="248"/>
      <c r="AS475" s="248"/>
      <c r="AT475" s="248"/>
      <c r="AU475" s="248"/>
      <c r="AV475" s="248"/>
      <c r="AW475" s="248"/>
      <c r="AX475" s="248"/>
      <c r="AY475" s="248"/>
      <c r="AZ475" s="248"/>
      <c r="BA475" s="248"/>
      <c r="BB475" s="248"/>
      <c r="BC475" s="248"/>
      <c r="BD475" s="248"/>
      <c r="BE475" s="248"/>
      <c r="BF475" s="248"/>
      <c r="BG475" s="248"/>
      <c r="BH475" s="248"/>
      <c r="BI475" s="248"/>
      <c r="BJ475" s="248"/>
      <c r="BK475" s="248"/>
      <c r="BL475" s="248"/>
      <c r="BM475" s="248"/>
      <c r="BN475" s="248"/>
      <c r="BO475" s="248"/>
      <c r="BP475" s="248"/>
      <c r="BQ475" s="248"/>
      <c r="BR475" s="248"/>
      <c r="BS475" s="248"/>
      <c r="BT475" s="248"/>
      <c r="BU475" s="248"/>
      <c r="BV475" s="248"/>
      <c r="BW475" s="248"/>
      <c r="BX475" s="248"/>
      <c r="BY475" s="248"/>
      <c r="BZ475" s="248"/>
      <c r="CA475" s="248"/>
      <c r="CB475" s="248"/>
      <c r="CC475" s="248"/>
      <c r="CD475" s="248"/>
      <c r="CE475" s="248"/>
      <c r="CF475" s="248"/>
      <c r="CG475" s="248"/>
      <c r="CH475" s="248"/>
      <c r="CI475" s="248"/>
      <c r="CJ475" s="248"/>
      <c r="CK475" s="248"/>
      <c r="CL475" s="248"/>
      <c r="CM475" s="248"/>
      <c r="CN475" s="248"/>
      <c r="CO475" s="248"/>
      <c r="CP475" s="248"/>
      <c r="CQ475" s="248"/>
      <c r="CR475" s="248"/>
      <c r="CS475" s="248"/>
      <c r="CT475" s="248"/>
      <c r="CU475" s="248"/>
      <c r="CV475" s="248"/>
      <c r="CW475" s="248"/>
      <c r="CX475" s="248"/>
      <c r="CY475" s="248"/>
      <c r="CZ475" s="248"/>
      <c r="DA475" s="248"/>
      <c r="DB475" s="248"/>
      <c r="DC475" s="248"/>
      <c r="DD475" s="248"/>
      <c r="DE475" s="248"/>
      <c r="DF475" s="248"/>
      <c r="DG475" s="248"/>
      <c r="DH475" s="248"/>
      <c r="DI475" s="248"/>
      <c r="DJ475" s="248"/>
      <c r="DK475" s="248"/>
      <c r="DL475" s="248"/>
      <c r="DM475" s="248"/>
    </row>
    <row r="476" spans="42:117" x14ac:dyDescent="0.2">
      <c r="AP476" s="248"/>
      <c r="AQ476" s="248"/>
      <c r="AR476" s="248"/>
      <c r="AS476" s="248"/>
      <c r="AT476" s="248"/>
      <c r="AU476" s="248"/>
      <c r="AV476" s="248"/>
      <c r="AW476" s="248"/>
      <c r="AX476" s="248"/>
      <c r="AY476" s="248"/>
      <c r="AZ476" s="248"/>
      <c r="BA476" s="248"/>
      <c r="BB476" s="248"/>
      <c r="BC476" s="248"/>
      <c r="BD476" s="248"/>
      <c r="BE476" s="248"/>
      <c r="BF476" s="248"/>
      <c r="BG476" s="248"/>
      <c r="BH476" s="248"/>
      <c r="BI476" s="248"/>
      <c r="BJ476" s="248"/>
      <c r="BK476" s="248"/>
      <c r="BL476" s="248"/>
      <c r="BM476" s="248"/>
      <c r="BN476" s="248"/>
      <c r="BO476" s="248"/>
      <c r="BP476" s="248"/>
      <c r="BQ476" s="248"/>
      <c r="BR476" s="248"/>
      <c r="BS476" s="248"/>
      <c r="BT476" s="248"/>
      <c r="BU476" s="248"/>
      <c r="BV476" s="248"/>
      <c r="BW476" s="248"/>
      <c r="BX476" s="248"/>
      <c r="BY476" s="248"/>
      <c r="BZ476" s="248"/>
      <c r="CA476" s="248"/>
      <c r="CB476" s="248"/>
      <c r="CC476" s="248"/>
      <c r="CD476" s="248"/>
      <c r="CE476" s="248"/>
      <c r="CF476" s="248"/>
      <c r="CG476" s="248"/>
      <c r="CH476" s="248"/>
      <c r="CI476" s="248"/>
      <c r="CJ476" s="248"/>
      <c r="CK476" s="248"/>
      <c r="CL476" s="248"/>
      <c r="CM476" s="248"/>
      <c r="CN476" s="248"/>
      <c r="CO476" s="248"/>
      <c r="CP476" s="248"/>
      <c r="CQ476" s="248"/>
      <c r="CR476" s="248"/>
      <c r="CS476" s="248"/>
      <c r="CT476" s="248"/>
      <c r="CU476" s="248"/>
      <c r="CV476" s="248"/>
      <c r="CW476" s="248"/>
      <c r="CX476" s="248"/>
      <c r="CY476" s="248"/>
      <c r="CZ476" s="248"/>
      <c r="DA476" s="248"/>
      <c r="DB476" s="248"/>
      <c r="DC476" s="248"/>
      <c r="DD476" s="248"/>
      <c r="DE476" s="248"/>
      <c r="DF476" s="248"/>
      <c r="DG476" s="248"/>
      <c r="DH476" s="248"/>
      <c r="DI476" s="248"/>
      <c r="DJ476" s="248"/>
      <c r="DK476" s="248"/>
      <c r="DL476" s="248"/>
      <c r="DM476" s="248"/>
    </row>
    <row r="477" spans="42:117" x14ac:dyDescent="0.2">
      <c r="AP477" s="248"/>
      <c r="AQ477" s="248"/>
      <c r="AR477" s="248"/>
      <c r="AS477" s="248"/>
      <c r="AT477" s="248"/>
      <c r="AU477" s="248"/>
      <c r="AV477" s="248"/>
      <c r="AW477" s="248"/>
      <c r="AX477" s="248"/>
      <c r="AY477" s="248"/>
      <c r="AZ477" s="248"/>
      <c r="BA477" s="248"/>
      <c r="BB477" s="248"/>
      <c r="BC477" s="248"/>
      <c r="BD477" s="248"/>
      <c r="BE477" s="248"/>
      <c r="BF477" s="248"/>
      <c r="BG477" s="248"/>
      <c r="BH477" s="248"/>
      <c r="BI477" s="248"/>
      <c r="BJ477" s="248"/>
      <c r="BK477" s="248"/>
      <c r="BL477" s="248"/>
      <c r="BM477" s="248"/>
      <c r="BN477" s="248"/>
      <c r="BO477" s="248"/>
      <c r="BP477" s="248"/>
      <c r="BQ477" s="248"/>
      <c r="BR477" s="248"/>
      <c r="BS477" s="248"/>
      <c r="BT477" s="248"/>
      <c r="BU477" s="248"/>
      <c r="BV477" s="248"/>
      <c r="BW477" s="248"/>
      <c r="BX477" s="248"/>
      <c r="BY477" s="248"/>
      <c r="BZ477" s="248"/>
      <c r="CA477" s="248"/>
      <c r="CB477" s="248"/>
      <c r="CC477" s="248"/>
      <c r="CD477" s="248"/>
      <c r="CE477" s="248"/>
      <c r="CF477" s="248"/>
      <c r="CG477" s="248"/>
      <c r="CH477" s="248"/>
      <c r="CI477" s="248"/>
      <c r="CJ477" s="248"/>
      <c r="CK477" s="248"/>
      <c r="CL477" s="248"/>
      <c r="CM477" s="248"/>
      <c r="CN477" s="248"/>
      <c r="CO477" s="248"/>
      <c r="CP477" s="248"/>
      <c r="CQ477" s="248"/>
      <c r="CR477" s="248"/>
      <c r="CS477" s="248"/>
      <c r="CT477" s="248"/>
      <c r="CU477" s="248"/>
      <c r="CV477" s="248"/>
      <c r="CW477" s="248"/>
      <c r="CX477" s="248"/>
      <c r="CY477" s="248"/>
      <c r="CZ477" s="248"/>
      <c r="DA477" s="248"/>
      <c r="DB477" s="248"/>
      <c r="DC477" s="248"/>
      <c r="DD477" s="248"/>
      <c r="DE477" s="248"/>
      <c r="DF477" s="248"/>
      <c r="DG477" s="248"/>
      <c r="DH477" s="248"/>
      <c r="DI477" s="248"/>
      <c r="DJ477" s="248"/>
      <c r="DK477" s="248"/>
      <c r="DL477" s="248"/>
      <c r="DM477" s="248"/>
    </row>
    <row r="478" spans="42:117" x14ac:dyDescent="0.2">
      <c r="AP478" s="248"/>
      <c r="AQ478" s="248"/>
      <c r="AR478" s="248"/>
      <c r="AS478" s="248"/>
      <c r="AT478" s="248"/>
      <c r="AU478" s="248"/>
      <c r="AV478" s="248"/>
      <c r="AW478" s="248"/>
      <c r="AX478" s="248"/>
      <c r="AY478" s="248"/>
      <c r="AZ478" s="248"/>
      <c r="BA478" s="248"/>
      <c r="BB478" s="248"/>
      <c r="BC478" s="248"/>
      <c r="BD478" s="248"/>
      <c r="BE478" s="248"/>
      <c r="BF478" s="248"/>
      <c r="BG478" s="248"/>
      <c r="BH478" s="248"/>
      <c r="BI478" s="248"/>
      <c r="BJ478" s="248"/>
      <c r="BK478" s="248"/>
      <c r="BL478" s="248"/>
      <c r="BM478" s="248"/>
      <c r="BN478" s="248"/>
      <c r="BO478" s="248"/>
      <c r="BP478" s="248"/>
      <c r="BQ478" s="248"/>
      <c r="BR478" s="248"/>
      <c r="BS478" s="248"/>
      <c r="BT478" s="248"/>
      <c r="BU478" s="248"/>
      <c r="BV478" s="248"/>
      <c r="BW478" s="248"/>
      <c r="BX478" s="248"/>
      <c r="BY478" s="248"/>
      <c r="BZ478" s="248"/>
      <c r="CA478" s="248"/>
      <c r="CB478" s="248"/>
      <c r="CC478" s="248"/>
      <c r="CD478" s="248"/>
      <c r="CE478" s="248"/>
      <c r="CF478" s="248"/>
      <c r="CG478" s="248"/>
      <c r="CH478" s="248"/>
      <c r="CI478" s="248"/>
      <c r="CJ478" s="248"/>
      <c r="CK478" s="248"/>
      <c r="CL478" s="248"/>
      <c r="CM478" s="248"/>
      <c r="CN478" s="248"/>
      <c r="CO478" s="248"/>
      <c r="CP478" s="248"/>
      <c r="CQ478" s="248"/>
      <c r="CR478" s="248"/>
      <c r="CS478" s="248"/>
      <c r="CT478" s="248"/>
      <c r="CU478" s="248"/>
      <c r="CV478" s="248"/>
      <c r="CW478" s="248"/>
      <c r="CX478" s="248"/>
      <c r="CY478" s="248"/>
      <c r="CZ478" s="248"/>
      <c r="DA478" s="248"/>
      <c r="DB478" s="248"/>
      <c r="DC478" s="248"/>
      <c r="DD478" s="248"/>
      <c r="DE478" s="248"/>
      <c r="DF478" s="248"/>
      <c r="DG478" s="248"/>
      <c r="DH478" s="248"/>
      <c r="DI478" s="248"/>
      <c r="DJ478" s="248"/>
      <c r="DK478" s="248"/>
      <c r="DL478" s="248"/>
      <c r="DM478" s="248"/>
    </row>
    <row r="479" spans="42:117" x14ac:dyDescent="0.2">
      <c r="AP479" s="248"/>
      <c r="AQ479" s="248"/>
      <c r="AR479" s="248"/>
      <c r="AS479" s="248"/>
      <c r="AT479" s="248"/>
      <c r="AU479" s="248"/>
      <c r="AV479" s="248"/>
      <c r="AW479" s="248"/>
      <c r="AX479" s="248"/>
      <c r="AY479" s="248"/>
      <c r="AZ479" s="248"/>
      <c r="BA479" s="248"/>
      <c r="BB479" s="248"/>
      <c r="BC479" s="248"/>
      <c r="BD479" s="248"/>
      <c r="BE479" s="248"/>
      <c r="BF479" s="248"/>
      <c r="BG479" s="248"/>
      <c r="BH479" s="248"/>
      <c r="BI479" s="248"/>
      <c r="BJ479" s="248"/>
      <c r="BK479" s="248"/>
      <c r="BL479" s="248"/>
      <c r="BM479" s="248"/>
      <c r="BN479" s="248"/>
      <c r="BO479" s="248"/>
      <c r="BP479" s="248"/>
      <c r="BQ479" s="248"/>
      <c r="BR479" s="248"/>
      <c r="BS479" s="248"/>
      <c r="BT479" s="248"/>
      <c r="BU479" s="248"/>
      <c r="BV479" s="248"/>
      <c r="BW479" s="248"/>
      <c r="BX479" s="248"/>
      <c r="BY479" s="248"/>
      <c r="BZ479" s="248"/>
      <c r="CA479" s="248"/>
      <c r="CB479" s="248"/>
      <c r="CC479" s="248"/>
      <c r="CD479" s="248"/>
      <c r="CE479" s="248"/>
      <c r="CF479" s="248"/>
      <c r="CG479" s="248"/>
      <c r="CH479" s="248"/>
      <c r="CI479" s="248"/>
      <c r="CJ479" s="248"/>
      <c r="CK479" s="248"/>
      <c r="CL479" s="248"/>
      <c r="CM479" s="248"/>
      <c r="CN479" s="248"/>
      <c r="CO479" s="248"/>
      <c r="CP479" s="248"/>
      <c r="CQ479" s="248"/>
      <c r="CR479" s="248"/>
      <c r="CS479" s="248"/>
      <c r="CT479" s="248"/>
      <c r="CU479" s="248"/>
      <c r="CV479" s="248"/>
      <c r="CW479" s="248"/>
      <c r="CX479" s="248"/>
      <c r="CY479" s="248"/>
      <c r="CZ479" s="248"/>
      <c r="DA479" s="248"/>
      <c r="DB479" s="248"/>
      <c r="DC479" s="248"/>
      <c r="DD479" s="248"/>
      <c r="DE479" s="248"/>
      <c r="DF479" s="248"/>
      <c r="DG479" s="248"/>
      <c r="DH479" s="248"/>
      <c r="DI479" s="248"/>
      <c r="DJ479" s="248"/>
      <c r="DK479" s="248"/>
      <c r="DL479" s="248"/>
      <c r="DM479" s="248"/>
    </row>
    <row r="480" spans="42:117" x14ac:dyDescent="0.2">
      <c r="AP480" s="248"/>
      <c r="AQ480" s="248"/>
      <c r="AR480" s="248"/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  <c r="BI480" s="248"/>
      <c r="BJ480" s="248"/>
      <c r="BK480" s="248"/>
      <c r="BL480" s="248"/>
      <c r="BM480" s="248"/>
      <c r="BN480" s="248"/>
      <c r="BO480" s="248"/>
      <c r="BP480" s="248"/>
      <c r="BQ480" s="248"/>
      <c r="BR480" s="248"/>
      <c r="BS480" s="248"/>
      <c r="BT480" s="248"/>
      <c r="BU480" s="248"/>
      <c r="BV480" s="248"/>
      <c r="BW480" s="248"/>
      <c r="BX480" s="248"/>
      <c r="BY480" s="248"/>
      <c r="BZ480" s="248"/>
      <c r="CA480" s="248"/>
      <c r="CB480" s="248"/>
      <c r="CC480" s="248"/>
      <c r="CD480" s="248"/>
      <c r="CE480" s="248"/>
      <c r="CF480" s="248"/>
      <c r="CG480" s="248"/>
      <c r="CH480" s="248"/>
      <c r="CI480" s="248"/>
      <c r="CJ480" s="248"/>
      <c r="CK480" s="248"/>
      <c r="CL480" s="248"/>
      <c r="CM480" s="248"/>
      <c r="CN480" s="248"/>
      <c r="CO480" s="248"/>
      <c r="CP480" s="248"/>
      <c r="CQ480" s="248"/>
      <c r="CR480" s="248"/>
      <c r="CS480" s="248"/>
      <c r="CT480" s="248"/>
      <c r="CU480" s="248"/>
      <c r="CV480" s="248"/>
      <c r="CW480" s="248"/>
      <c r="CX480" s="248"/>
      <c r="CY480" s="248"/>
      <c r="CZ480" s="248"/>
      <c r="DA480" s="248"/>
      <c r="DB480" s="248"/>
      <c r="DC480" s="248"/>
      <c r="DD480" s="248"/>
      <c r="DE480" s="248"/>
      <c r="DF480" s="248"/>
      <c r="DG480" s="248"/>
      <c r="DH480" s="248"/>
      <c r="DI480" s="248"/>
      <c r="DJ480" s="248"/>
      <c r="DK480" s="248"/>
      <c r="DL480" s="248"/>
      <c r="DM480" s="248"/>
    </row>
    <row r="481" spans="42:117" x14ac:dyDescent="0.2">
      <c r="AP481" s="248"/>
      <c r="AQ481" s="248"/>
      <c r="AR481" s="248"/>
      <c r="AS481" s="248"/>
      <c r="AT481" s="248"/>
      <c r="AU481" s="248"/>
      <c r="AV481" s="248"/>
      <c r="AW481" s="248"/>
      <c r="AX481" s="248"/>
      <c r="AY481" s="248"/>
      <c r="AZ481" s="248"/>
      <c r="BA481" s="248"/>
      <c r="BB481" s="248"/>
      <c r="BC481" s="248"/>
      <c r="BD481" s="248"/>
      <c r="BE481" s="248"/>
      <c r="BF481" s="248"/>
      <c r="BG481" s="248"/>
      <c r="BH481" s="248"/>
      <c r="BI481" s="248"/>
      <c r="BJ481" s="248"/>
      <c r="BK481" s="248"/>
      <c r="BL481" s="248"/>
      <c r="BM481" s="248"/>
      <c r="BN481" s="248"/>
      <c r="BO481" s="248"/>
      <c r="BP481" s="248"/>
      <c r="BQ481" s="248"/>
      <c r="BR481" s="248"/>
      <c r="BS481" s="248"/>
      <c r="BT481" s="248"/>
      <c r="BU481" s="248"/>
      <c r="BV481" s="248"/>
      <c r="BW481" s="248"/>
      <c r="BX481" s="248"/>
      <c r="BY481" s="248"/>
      <c r="BZ481" s="248"/>
      <c r="CA481" s="248"/>
      <c r="CB481" s="248"/>
      <c r="CC481" s="248"/>
      <c r="CD481" s="248"/>
      <c r="CE481" s="248"/>
      <c r="CF481" s="248"/>
      <c r="CG481" s="248"/>
      <c r="CH481" s="248"/>
      <c r="CI481" s="248"/>
      <c r="CJ481" s="248"/>
      <c r="CK481" s="248"/>
      <c r="CL481" s="248"/>
      <c r="CM481" s="248"/>
      <c r="CN481" s="248"/>
      <c r="CO481" s="248"/>
      <c r="CP481" s="248"/>
      <c r="CQ481" s="248"/>
      <c r="CR481" s="248"/>
      <c r="CS481" s="248"/>
      <c r="CT481" s="248"/>
      <c r="CU481" s="248"/>
      <c r="CV481" s="248"/>
      <c r="CW481" s="248"/>
      <c r="CX481" s="248"/>
      <c r="CY481" s="248"/>
      <c r="CZ481" s="248"/>
      <c r="DA481" s="248"/>
      <c r="DB481" s="248"/>
      <c r="DC481" s="248"/>
      <c r="DD481" s="248"/>
      <c r="DE481" s="248"/>
      <c r="DF481" s="248"/>
      <c r="DG481" s="248"/>
      <c r="DH481" s="248"/>
      <c r="DI481" s="248"/>
      <c r="DJ481" s="248"/>
      <c r="DK481" s="248"/>
      <c r="DL481" s="248"/>
      <c r="DM481" s="248"/>
    </row>
    <row r="482" spans="42:117" x14ac:dyDescent="0.2">
      <c r="AP482" s="248"/>
      <c r="AQ482" s="248"/>
      <c r="AR482" s="248"/>
      <c r="AS482" s="248"/>
      <c r="AT482" s="248"/>
      <c r="AU482" s="248"/>
      <c r="AV482" s="248"/>
      <c r="AW482" s="248"/>
      <c r="AX482" s="248"/>
      <c r="AY482" s="248"/>
      <c r="AZ482" s="248"/>
      <c r="BA482" s="248"/>
      <c r="BB482" s="248"/>
      <c r="BC482" s="248"/>
      <c r="BD482" s="248"/>
      <c r="BE482" s="248"/>
      <c r="BF482" s="248"/>
      <c r="BG482" s="248"/>
      <c r="BH482" s="248"/>
      <c r="BI482" s="248"/>
      <c r="BJ482" s="248"/>
      <c r="BK482" s="248"/>
      <c r="BL482" s="248"/>
      <c r="BM482" s="248"/>
      <c r="BN482" s="248"/>
      <c r="BO482" s="248"/>
      <c r="BP482" s="248"/>
      <c r="BQ482" s="248"/>
      <c r="BR482" s="248"/>
      <c r="BS482" s="248"/>
      <c r="BT482" s="248"/>
      <c r="BU482" s="248"/>
      <c r="BV482" s="248"/>
      <c r="BW482" s="248"/>
      <c r="BX482" s="248"/>
      <c r="BY482" s="248"/>
      <c r="BZ482" s="248"/>
      <c r="CA482" s="248"/>
      <c r="CB482" s="248"/>
      <c r="CC482" s="248"/>
      <c r="CD482" s="248"/>
      <c r="CE482" s="248"/>
      <c r="CF482" s="248"/>
      <c r="CG482" s="248"/>
      <c r="CH482" s="248"/>
      <c r="CI482" s="248"/>
      <c r="CJ482" s="248"/>
      <c r="CK482" s="248"/>
      <c r="CL482" s="248"/>
      <c r="CM482" s="248"/>
      <c r="CN482" s="248"/>
      <c r="CO482" s="248"/>
      <c r="CP482" s="248"/>
      <c r="CQ482" s="248"/>
      <c r="CR482" s="248"/>
      <c r="CS482" s="248"/>
      <c r="CT482" s="248"/>
      <c r="CU482" s="248"/>
      <c r="CV482" s="248"/>
      <c r="CW482" s="248"/>
      <c r="CX482" s="248"/>
      <c r="CY482" s="248"/>
      <c r="CZ482" s="248"/>
      <c r="DA482" s="248"/>
      <c r="DB482" s="248"/>
      <c r="DC482" s="248"/>
      <c r="DD482" s="248"/>
      <c r="DE482" s="248"/>
      <c r="DF482" s="248"/>
      <c r="DG482" s="248"/>
      <c r="DH482" s="248"/>
      <c r="DI482" s="248"/>
      <c r="DJ482" s="248"/>
      <c r="DK482" s="248"/>
      <c r="DL482" s="248"/>
      <c r="DM482" s="248"/>
    </row>
    <row r="483" spans="42:117" x14ac:dyDescent="0.2">
      <c r="AP483" s="248"/>
      <c r="AQ483" s="248"/>
      <c r="AR483" s="248"/>
      <c r="AS483" s="248"/>
      <c r="AT483" s="248"/>
      <c r="AU483" s="248"/>
      <c r="AV483" s="248"/>
      <c r="AW483" s="248"/>
      <c r="AX483" s="248"/>
      <c r="AY483" s="248"/>
      <c r="AZ483" s="248"/>
      <c r="BA483" s="248"/>
      <c r="BB483" s="248"/>
      <c r="BC483" s="248"/>
      <c r="BD483" s="248"/>
      <c r="BE483" s="248"/>
      <c r="BF483" s="248"/>
      <c r="BG483" s="248"/>
      <c r="BH483" s="248"/>
      <c r="BI483" s="248"/>
      <c r="BJ483" s="248"/>
      <c r="BK483" s="248"/>
      <c r="BL483" s="248"/>
      <c r="BM483" s="248"/>
      <c r="BN483" s="248"/>
      <c r="BO483" s="248"/>
      <c r="BP483" s="248"/>
      <c r="BQ483" s="248"/>
      <c r="BR483" s="248"/>
      <c r="BS483" s="248"/>
      <c r="BT483" s="248"/>
      <c r="BU483" s="248"/>
      <c r="BV483" s="248"/>
      <c r="BW483" s="248"/>
      <c r="BX483" s="248"/>
      <c r="BY483" s="248"/>
      <c r="BZ483" s="248"/>
      <c r="CA483" s="248"/>
      <c r="CB483" s="248"/>
      <c r="CC483" s="248"/>
      <c r="CD483" s="248"/>
      <c r="CE483" s="248"/>
      <c r="CF483" s="248"/>
      <c r="CG483" s="248"/>
      <c r="CH483" s="248"/>
      <c r="CI483" s="248"/>
      <c r="CJ483" s="248"/>
      <c r="CK483" s="248"/>
      <c r="CL483" s="248"/>
      <c r="CM483" s="248"/>
      <c r="CN483" s="248"/>
      <c r="CO483" s="248"/>
      <c r="CP483" s="248"/>
      <c r="CQ483" s="248"/>
      <c r="CR483" s="248"/>
      <c r="CS483" s="248"/>
      <c r="CT483" s="248"/>
      <c r="CU483" s="248"/>
      <c r="CV483" s="248"/>
      <c r="CW483" s="248"/>
      <c r="CX483" s="248"/>
      <c r="CY483" s="248"/>
      <c r="CZ483" s="248"/>
      <c r="DA483" s="248"/>
      <c r="DB483" s="248"/>
      <c r="DC483" s="248"/>
      <c r="DD483" s="248"/>
      <c r="DE483" s="248"/>
      <c r="DF483" s="248"/>
      <c r="DG483" s="248"/>
      <c r="DH483" s="248"/>
      <c r="DI483" s="248"/>
      <c r="DJ483" s="248"/>
      <c r="DK483" s="248"/>
      <c r="DL483" s="248"/>
      <c r="DM483" s="248"/>
    </row>
    <row r="484" spans="42:117" x14ac:dyDescent="0.2">
      <c r="AP484" s="248"/>
      <c r="AQ484" s="248"/>
      <c r="AR484" s="248"/>
      <c r="AS484" s="248"/>
      <c r="AT484" s="248"/>
      <c r="AU484" s="248"/>
      <c r="AV484" s="248"/>
      <c r="AW484" s="248"/>
      <c r="AX484" s="248"/>
      <c r="AY484" s="248"/>
      <c r="AZ484" s="248"/>
      <c r="BA484" s="248"/>
      <c r="BB484" s="248"/>
      <c r="BC484" s="248"/>
      <c r="BD484" s="248"/>
      <c r="BE484" s="248"/>
      <c r="BF484" s="248"/>
      <c r="BG484" s="248"/>
      <c r="BH484" s="248"/>
      <c r="BI484" s="248"/>
      <c r="BJ484" s="248"/>
      <c r="BK484" s="248"/>
      <c r="BL484" s="248"/>
      <c r="BM484" s="248"/>
      <c r="BN484" s="248"/>
      <c r="BO484" s="248"/>
      <c r="BP484" s="248"/>
      <c r="BQ484" s="248"/>
      <c r="BR484" s="248"/>
      <c r="BS484" s="248"/>
      <c r="BT484" s="248"/>
      <c r="BU484" s="248"/>
      <c r="BV484" s="248"/>
      <c r="BW484" s="248"/>
      <c r="BX484" s="248"/>
      <c r="BY484" s="248"/>
      <c r="BZ484" s="248"/>
      <c r="CA484" s="248"/>
      <c r="CB484" s="248"/>
      <c r="CC484" s="248"/>
      <c r="CD484" s="248"/>
      <c r="CE484" s="248"/>
      <c r="CF484" s="248"/>
      <c r="CG484" s="248"/>
      <c r="CH484" s="248"/>
      <c r="CI484" s="248"/>
      <c r="CJ484" s="248"/>
      <c r="CK484" s="248"/>
      <c r="CL484" s="248"/>
      <c r="CM484" s="248"/>
      <c r="CN484" s="248"/>
      <c r="CO484" s="248"/>
      <c r="CP484" s="248"/>
      <c r="CQ484" s="248"/>
      <c r="CR484" s="248"/>
      <c r="CS484" s="248"/>
      <c r="CT484" s="248"/>
      <c r="CU484" s="248"/>
      <c r="CV484" s="248"/>
      <c r="CW484" s="248"/>
      <c r="CX484" s="248"/>
      <c r="CY484" s="248"/>
      <c r="CZ484" s="248"/>
      <c r="DA484" s="248"/>
      <c r="DB484" s="248"/>
      <c r="DC484" s="248"/>
      <c r="DD484" s="248"/>
      <c r="DE484" s="248"/>
      <c r="DF484" s="248"/>
      <c r="DG484" s="248"/>
      <c r="DH484" s="248"/>
      <c r="DI484" s="248"/>
      <c r="DJ484" s="248"/>
      <c r="DK484" s="248"/>
      <c r="DL484" s="248"/>
      <c r="DM484" s="248"/>
    </row>
    <row r="485" spans="42:117" x14ac:dyDescent="0.2">
      <c r="AP485" s="248"/>
      <c r="AQ485" s="248"/>
      <c r="AR485" s="248"/>
      <c r="AS485" s="248"/>
      <c r="AT485" s="248"/>
      <c r="AU485" s="248"/>
      <c r="AV485" s="248"/>
      <c r="AW485" s="248"/>
      <c r="AX485" s="248"/>
      <c r="AY485" s="248"/>
      <c r="AZ485" s="248"/>
      <c r="BA485" s="248"/>
      <c r="BB485" s="248"/>
      <c r="BC485" s="248"/>
      <c r="BD485" s="248"/>
      <c r="BE485" s="248"/>
      <c r="BF485" s="248"/>
      <c r="BG485" s="248"/>
      <c r="BH485" s="248"/>
      <c r="BI485" s="248"/>
      <c r="BJ485" s="248"/>
      <c r="BK485" s="248"/>
      <c r="BL485" s="248"/>
      <c r="BM485" s="248"/>
      <c r="BN485" s="248"/>
      <c r="BO485" s="248"/>
      <c r="BP485" s="248"/>
      <c r="BQ485" s="248"/>
      <c r="BR485" s="248"/>
      <c r="BS485" s="248"/>
      <c r="BT485" s="248"/>
      <c r="BU485" s="248"/>
      <c r="BV485" s="248"/>
      <c r="BW485" s="248"/>
      <c r="BX485" s="248"/>
      <c r="BY485" s="248"/>
      <c r="BZ485" s="248"/>
      <c r="CA485" s="248"/>
      <c r="CB485" s="248"/>
      <c r="CC485" s="248"/>
      <c r="CD485" s="248"/>
      <c r="CE485" s="248"/>
      <c r="CF485" s="248"/>
      <c r="CG485" s="248"/>
      <c r="CH485" s="248"/>
      <c r="CI485" s="248"/>
      <c r="CJ485" s="248"/>
      <c r="CK485" s="248"/>
      <c r="CL485" s="248"/>
      <c r="CM485" s="248"/>
      <c r="CN485" s="248"/>
      <c r="CO485" s="248"/>
      <c r="CP485" s="248"/>
      <c r="CQ485" s="248"/>
      <c r="CR485" s="248"/>
      <c r="CS485" s="248"/>
      <c r="CT485" s="248"/>
      <c r="CU485" s="248"/>
      <c r="CV485" s="248"/>
      <c r="CW485" s="248"/>
      <c r="CX485" s="248"/>
      <c r="CY485" s="248"/>
      <c r="CZ485" s="248"/>
      <c r="DA485" s="248"/>
      <c r="DB485" s="248"/>
      <c r="DC485" s="248"/>
      <c r="DD485" s="248"/>
      <c r="DE485" s="248"/>
      <c r="DF485" s="248"/>
      <c r="DG485" s="248"/>
      <c r="DH485" s="248"/>
      <c r="DI485" s="248"/>
      <c r="DJ485" s="248"/>
      <c r="DK485" s="248"/>
      <c r="DL485" s="248"/>
      <c r="DM485" s="248"/>
    </row>
    <row r="486" spans="42:117" x14ac:dyDescent="0.2">
      <c r="AP486" s="248"/>
      <c r="AQ486" s="248"/>
      <c r="AR486" s="248"/>
      <c r="AS486" s="248"/>
      <c r="AT486" s="248"/>
      <c r="AU486" s="248"/>
      <c r="AV486" s="248"/>
      <c r="AW486" s="248"/>
      <c r="AX486" s="248"/>
      <c r="AY486" s="248"/>
      <c r="AZ486" s="248"/>
      <c r="BA486" s="248"/>
      <c r="BB486" s="248"/>
      <c r="BC486" s="248"/>
      <c r="BD486" s="248"/>
      <c r="BE486" s="248"/>
      <c r="BF486" s="248"/>
      <c r="BG486" s="248"/>
      <c r="BH486" s="248"/>
      <c r="BI486" s="248"/>
      <c r="BJ486" s="248"/>
      <c r="BK486" s="248"/>
      <c r="BL486" s="248"/>
      <c r="BM486" s="248"/>
      <c r="BN486" s="248"/>
      <c r="BO486" s="248"/>
      <c r="BP486" s="248"/>
      <c r="BQ486" s="248"/>
      <c r="BR486" s="248"/>
      <c r="BS486" s="248"/>
      <c r="BT486" s="248"/>
      <c r="BU486" s="248"/>
      <c r="BV486" s="248"/>
      <c r="BW486" s="248"/>
      <c r="BX486" s="248"/>
      <c r="BY486" s="248"/>
      <c r="BZ486" s="248"/>
      <c r="CA486" s="248"/>
      <c r="CB486" s="248"/>
      <c r="CC486" s="248"/>
      <c r="CD486" s="248"/>
      <c r="CE486" s="248"/>
      <c r="CF486" s="248"/>
      <c r="CG486" s="248"/>
      <c r="CH486" s="248"/>
      <c r="CI486" s="248"/>
      <c r="CJ486" s="248"/>
      <c r="CK486" s="248"/>
      <c r="CL486" s="248"/>
      <c r="CM486" s="248"/>
      <c r="CN486" s="248"/>
      <c r="CO486" s="248"/>
      <c r="CP486" s="248"/>
      <c r="CQ486" s="248"/>
      <c r="CR486" s="248"/>
      <c r="CS486" s="248"/>
      <c r="CT486" s="248"/>
      <c r="CU486" s="248"/>
      <c r="CV486" s="248"/>
      <c r="CW486" s="248"/>
      <c r="CX486" s="248"/>
      <c r="CY486" s="248"/>
      <c r="CZ486" s="248"/>
      <c r="DA486" s="248"/>
      <c r="DB486" s="248"/>
      <c r="DC486" s="248"/>
      <c r="DD486" s="248"/>
      <c r="DE486" s="248"/>
      <c r="DF486" s="248"/>
      <c r="DG486" s="248"/>
      <c r="DH486" s="248"/>
      <c r="DI486" s="248"/>
      <c r="DJ486" s="248"/>
      <c r="DK486" s="248"/>
      <c r="DL486" s="248"/>
      <c r="DM486" s="248"/>
    </row>
    <row r="487" spans="42:117" x14ac:dyDescent="0.2">
      <c r="AP487" s="248"/>
      <c r="AQ487" s="248"/>
      <c r="AR487" s="248"/>
      <c r="AS487" s="248"/>
      <c r="AT487" s="248"/>
      <c r="AU487" s="248"/>
      <c r="AV487" s="248"/>
      <c r="AW487" s="248"/>
      <c r="AX487" s="248"/>
      <c r="AY487" s="248"/>
      <c r="AZ487" s="248"/>
      <c r="BA487" s="248"/>
      <c r="BB487" s="248"/>
      <c r="BC487" s="248"/>
      <c r="BD487" s="248"/>
      <c r="BE487" s="248"/>
      <c r="BF487" s="248"/>
      <c r="BG487" s="248"/>
      <c r="BH487" s="248"/>
      <c r="BI487" s="248"/>
      <c r="BJ487" s="248"/>
      <c r="BK487" s="248"/>
      <c r="BL487" s="248"/>
      <c r="BM487" s="248"/>
      <c r="BN487" s="248"/>
      <c r="BO487" s="248"/>
      <c r="BP487" s="248"/>
      <c r="BQ487" s="248"/>
      <c r="BR487" s="248"/>
      <c r="BS487" s="248"/>
      <c r="BT487" s="248"/>
      <c r="BU487" s="248"/>
      <c r="BV487" s="248"/>
      <c r="BW487" s="248"/>
      <c r="BX487" s="248"/>
      <c r="BY487" s="248"/>
      <c r="BZ487" s="248"/>
      <c r="CA487" s="248"/>
      <c r="CB487" s="248"/>
      <c r="CC487" s="248"/>
      <c r="CD487" s="248"/>
      <c r="CE487" s="248"/>
      <c r="CF487" s="248"/>
      <c r="CG487" s="248"/>
      <c r="CH487" s="248"/>
      <c r="CI487" s="248"/>
      <c r="CJ487" s="248"/>
      <c r="CK487" s="248"/>
      <c r="CL487" s="248"/>
      <c r="CM487" s="248"/>
      <c r="CN487" s="248"/>
      <c r="CO487" s="248"/>
      <c r="CP487" s="248"/>
      <c r="CQ487" s="248"/>
      <c r="CR487" s="248"/>
      <c r="CS487" s="248"/>
      <c r="CT487" s="248"/>
      <c r="CU487" s="248"/>
      <c r="CV487" s="248"/>
      <c r="CW487" s="248"/>
      <c r="CX487" s="248"/>
      <c r="CY487" s="248"/>
      <c r="CZ487" s="248"/>
      <c r="DA487" s="248"/>
      <c r="DB487" s="248"/>
      <c r="DC487" s="248"/>
      <c r="DD487" s="248"/>
      <c r="DE487" s="248"/>
      <c r="DF487" s="248"/>
      <c r="DG487" s="248"/>
      <c r="DH487" s="248"/>
      <c r="DI487" s="248"/>
      <c r="DJ487" s="248"/>
      <c r="DK487" s="248"/>
      <c r="DL487" s="248"/>
      <c r="DM487" s="248"/>
    </row>
    <row r="488" spans="42:117" x14ac:dyDescent="0.2">
      <c r="AP488" s="248"/>
      <c r="AQ488" s="248"/>
      <c r="AR488" s="248"/>
      <c r="AS488" s="248"/>
      <c r="AT488" s="248"/>
      <c r="AU488" s="248"/>
      <c r="AV488" s="248"/>
      <c r="AW488" s="248"/>
      <c r="AX488" s="248"/>
      <c r="AY488" s="248"/>
      <c r="AZ488" s="248"/>
      <c r="BA488" s="248"/>
      <c r="BB488" s="248"/>
      <c r="BC488" s="248"/>
      <c r="BD488" s="248"/>
      <c r="BE488" s="248"/>
      <c r="BF488" s="248"/>
      <c r="BG488" s="248"/>
      <c r="BH488" s="248"/>
      <c r="BI488" s="248"/>
      <c r="BJ488" s="248"/>
      <c r="BK488" s="248"/>
      <c r="BL488" s="248"/>
      <c r="BM488" s="248"/>
      <c r="BN488" s="248"/>
      <c r="BO488" s="248"/>
      <c r="BP488" s="248"/>
      <c r="BQ488" s="248"/>
      <c r="BR488" s="248"/>
      <c r="BS488" s="248"/>
      <c r="BT488" s="248"/>
      <c r="BU488" s="248"/>
      <c r="BV488" s="248"/>
      <c r="BW488" s="248"/>
      <c r="BX488" s="248"/>
      <c r="BY488" s="248"/>
      <c r="BZ488" s="248"/>
      <c r="CA488" s="248"/>
      <c r="CB488" s="248"/>
      <c r="CC488" s="248"/>
      <c r="CD488" s="248"/>
      <c r="CE488" s="248"/>
      <c r="CF488" s="248"/>
      <c r="CG488" s="248"/>
      <c r="CH488" s="248"/>
      <c r="CI488" s="248"/>
      <c r="CJ488" s="248"/>
      <c r="CK488" s="248"/>
      <c r="CL488" s="248"/>
      <c r="CM488" s="248"/>
      <c r="CN488" s="248"/>
      <c r="CO488" s="248"/>
      <c r="CP488" s="248"/>
      <c r="CQ488" s="248"/>
      <c r="CR488" s="248"/>
      <c r="CS488" s="248"/>
      <c r="CT488" s="248"/>
      <c r="CU488" s="248"/>
      <c r="CV488" s="248"/>
      <c r="CW488" s="248"/>
      <c r="CX488" s="248"/>
      <c r="CY488" s="248"/>
      <c r="CZ488" s="248"/>
      <c r="DA488" s="248"/>
      <c r="DB488" s="248"/>
      <c r="DC488" s="248"/>
      <c r="DD488" s="248"/>
      <c r="DE488" s="248"/>
      <c r="DF488" s="248"/>
      <c r="DG488" s="248"/>
      <c r="DH488" s="248"/>
      <c r="DI488" s="248"/>
      <c r="DJ488" s="248"/>
      <c r="DK488" s="248"/>
      <c r="DL488" s="248"/>
      <c r="DM488" s="248"/>
    </row>
    <row r="489" spans="42:117" x14ac:dyDescent="0.2">
      <c r="AP489" s="248"/>
      <c r="AQ489" s="248"/>
      <c r="AR489" s="248"/>
      <c r="AS489" s="248"/>
      <c r="AT489" s="248"/>
      <c r="AU489" s="248"/>
      <c r="AV489" s="248"/>
      <c r="AW489" s="248"/>
      <c r="AX489" s="248"/>
      <c r="AY489" s="248"/>
      <c r="AZ489" s="248"/>
      <c r="BA489" s="248"/>
      <c r="BB489" s="248"/>
      <c r="BC489" s="248"/>
      <c r="BD489" s="248"/>
      <c r="BE489" s="248"/>
      <c r="BF489" s="248"/>
      <c r="BG489" s="248"/>
      <c r="BH489" s="248"/>
      <c r="BI489" s="248"/>
      <c r="BJ489" s="248"/>
      <c r="BK489" s="248"/>
      <c r="BL489" s="248"/>
      <c r="BM489" s="248"/>
      <c r="BN489" s="248"/>
      <c r="BO489" s="248"/>
      <c r="BP489" s="248"/>
      <c r="BQ489" s="248"/>
      <c r="BR489" s="248"/>
      <c r="BS489" s="248"/>
      <c r="BT489" s="248"/>
      <c r="BU489" s="248"/>
      <c r="BV489" s="248"/>
      <c r="BW489" s="248"/>
      <c r="BX489" s="248"/>
      <c r="BY489" s="248"/>
      <c r="BZ489" s="248"/>
      <c r="CA489" s="248"/>
      <c r="CB489" s="248"/>
      <c r="CC489" s="248"/>
      <c r="CD489" s="248"/>
      <c r="CE489" s="248"/>
      <c r="CF489" s="248"/>
      <c r="CG489" s="248"/>
      <c r="CH489" s="248"/>
      <c r="CI489" s="248"/>
      <c r="CJ489" s="248"/>
      <c r="CK489" s="248"/>
      <c r="CL489" s="248"/>
      <c r="CM489" s="248"/>
      <c r="CN489" s="248"/>
      <c r="CO489" s="248"/>
      <c r="CP489" s="248"/>
      <c r="CQ489" s="248"/>
      <c r="CR489" s="248"/>
      <c r="CS489" s="248"/>
      <c r="CT489" s="248"/>
      <c r="CU489" s="248"/>
      <c r="CV489" s="248"/>
      <c r="CW489" s="248"/>
      <c r="CX489" s="248"/>
      <c r="CY489" s="248"/>
      <c r="CZ489" s="248"/>
      <c r="DA489" s="248"/>
      <c r="DB489" s="248"/>
      <c r="DC489" s="248"/>
      <c r="DD489" s="248"/>
      <c r="DE489" s="248"/>
      <c r="DF489" s="248"/>
      <c r="DG489" s="248"/>
      <c r="DH489" s="248"/>
      <c r="DI489" s="248"/>
      <c r="DJ489" s="248"/>
      <c r="DK489" s="248"/>
      <c r="DL489" s="248"/>
      <c r="DM489" s="248"/>
    </row>
    <row r="490" spans="42:117" x14ac:dyDescent="0.2">
      <c r="AP490" s="248"/>
      <c r="AQ490" s="248"/>
      <c r="AR490" s="248"/>
      <c r="AS490" s="248"/>
      <c r="AT490" s="248"/>
      <c r="AU490" s="248"/>
      <c r="AV490" s="248"/>
      <c r="AW490" s="248"/>
      <c r="AX490" s="248"/>
      <c r="AY490" s="248"/>
      <c r="AZ490" s="248"/>
      <c r="BA490" s="248"/>
      <c r="BB490" s="248"/>
      <c r="BC490" s="248"/>
      <c r="BD490" s="248"/>
      <c r="BE490" s="248"/>
      <c r="BF490" s="248"/>
      <c r="BG490" s="248"/>
      <c r="BH490" s="248"/>
      <c r="BI490" s="248"/>
      <c r="BJ490" s="248"/>
      <c r="BK490" s="248"/>
      <c r="BL490" s="248"/>
      <c r="BM490" s="248"/>
      <c r="BN490" s="248"/>
      <c r="BO490" s="248"/>
      <c r="BP490" s="248"/>
      <c r="BQ490" s="248"/>
      <c r="BR490" s="248"/>
      <c r="BS490" s="248"/>
      <c r="BT490" s="248"/>
      <c r="BU490" s="248"/>
      <c r="BV490" s="248"/>
      <c r="BW490" s="248"/>
      <c r="BX490" s="248"/>
      <c r="BY490" s="248"/>
      <c r="BZ490" s="248"/>
      <c r="CA490" s="248"/>
      <c r="CB490" s="248"/>
      <c r="CC490" s="248"/>
      <c r="CD490" s="248"/>
      <c r="CE490" s="248"/>
      <c r="CF490" s="248"/>
      <c r="CG490" s="248"/>
      <c r="CH490" s="248"/>
      <c r="CI490" s="248"/>
      <c r="CJ490" s="248"/>
      <c r="CK490" s="248"/>
      <c r="CL490" s="248"/>
      <c r="CM490" s="248"/>
      <c r="CN490" s="248"/>
      <c r="CO490" s="248"/>
      <c r="CP490" s="248"/>
      <c r="CQ490" s="248"/>
      <c r="CR490" s="248"/>
      <c r="CS490" s="248"/>
      <c r="CT490" s="248"/>
      <c r="CU490" s="248"/>
      <c r="CV490" s="248"/>
      <c r="CW490" s="248"/>
      <c r="CX490" s="248"/>
      <c r="CY490" s="248"/>
      <c r="CZ490" s="248"/>
      <c r="DA490" s="248"/>
      <c r="DB490" s="248"/>
      <c r="DC490" s="248"/>
      <c r="DD490" s="248"/>
      <c r="DE490" s="248"/>
      <c r="DF490" s="248"/>
      <c r="DG490" s="248"/>
      <c r="DH490" s="248"/>
      <c r="DI490" s="248"/>
      <c r="DJ490" s="248"/>
      <c r="DK490" s="248"/>
      <c r="DL490" s="248"/>
      <c r="DM490" s="248"/>
    </row>
    <row r="491" spans="42:117" x14ac:dyDescent="0.2">
      <c r="AP491" s="248"/>
      <c r="AQ491" s="248"/>
      <c r="AR491" s="248"/>
      <c r="AS491" s="248"/>
      <c r="AT491" s="248"/>
      <c r="AU491" s="248"/>
      <c r="AV491" s="248"/>
      <c r="AW491" s="248"/>
      <c r="AX491" s="248"/>
      <c r="AY491" s="248"/>
      <c r="AZ491" s="248"/>
      <c r="BA491" s="248"/>
      <c r="BB491" s="248"/>
      <c r="BC491" s="248"/>
      <c r="BD491" s="248"/>
      <c r="BE491" s="248"/>
      <c r="BF491" s="248"/>
      <c r="BG491" s="248"/>
      <c r="BH491" s="248"/>
      <c r="BI491" s="248"/>
      <c r="BJ491" s="248"/>
      <c r="BK491" s="248"/>
      <c r="BL491" s="248"/>
      <c r="BM491" s="248"/>
      <c r="BN491" s="248"/>
      <c r="BO491" s="248"/>
      <c r="BP491" s="248"/>
      <c r="BQ491" s="248"/>
      <c r="BR491" s="248"/>
      <c r="BS491" s="248"/>
      <c r="BT491" s="248"/>
      <c r="BU491" s="248"/>
      <c r="BV491" s="248"/>
      <c r="BW491" s="248"/>
      <c r="BX491" s="248"/>
      <c r="BY491" s="248"/>
      <c r="BZ491" s="248"/>
      <c r="CA491" s="248"/>
      <c r="CB491" s="248"/>
      <c r="CC491" s="248"/>
      <c r="CD491" s="248"/>
      <c r="CE491" s="248"/>
      <c r="CF491" s="248"/>
      <c r="CG491" s="248"/>
      <c r="CH491" s="248"/>
      <c r="CI491" s="248"/>
      <c r="CJ491" s="248"/>
      <c r="CK491" s="248"/>
      <c r="CL491" s="248"/>
      <c r="CM491" s="248"/>
      <c r="CN491" s="248"/>
      <c r="CO491" s="248"/>
      <c r="CP491" s="248"/>
      <c r="CQ491" s="248"/>
      <c r="CR491" s="248"/>
      <c r="CS491" s="248"/>
      <c r="CT491" s="248"/>
      <c r="CU491" s="248"/>
      <c r="CV491" s="248"/>
      <c r="CW491" s="248"/>
      <c r="CX491" s="248"/>
      <c r="CY491" s="248"/>
      <c r="CZ491" s="248"/>
      <c r="DA491" s="248"/>
      <c r="DB491" s="248"/>
      <c r="DC491" s="248"/>
      <c r="DD491" s="248"/>
      <c r="DE491" s="248"/>
      <c r="DF491" s="248"/>
      <c r="DG491" s="248"/>
      <c r="DH491" s="248"/>
      <c r="DI491" s="248"/>
      <c r="DJ491" s="248"/>
      <c r="DK491" s="248"/>
      <c r="DL491" s="248"/>
      <c r="DM491" s="248"/>
    </row>
    <row r="492" spans="42:117" x14ac:dyDescent="0.2">
      <c r="AP492" s="248"/>
      <c r="AQ492" s="248"/>
      <c r="AR492" s="248"/>
      <c r="AS492" s="248"/>
      <c r="AT492" s="248"/>
      <c r="AU492" s="248"/>
      <c r="AV492" s="248"/>
      <c r="AW492" s="248"/>
      <c r="AX492" s="248"/>
      <c r="AY492" s="248"/>
      <c r="AZ492" s="248"/>
      <c r="BA492" s="248"/>
      <c r="BB492" s="248"/>
      <c r="BC492" s="248"/>
      <c r="BD492" s="248"/>
      <c r="BE492" s="248"/>
      <c r="BF492" s="248"/>
      <c r="BG492" s="248"/>
      <c r="BH492" s="248"/>
      <c r="BI492" s="248"/>
      <c r="BJ492" s="248"/>
      <c r="BK492" s="248"/>
      <c r="BL492" s="248"/>
      <c r="BM492" s="248"/>
      <c r="BN492" s="248"/>
      <c r="BO492" s="248"/>
      <c r="BP492" s="248"/>
      <c r="BQ492" s="248"/>
      <c r="BR492" s="248"/>
      <c r="BS492" s="248"/>
      <c r="BT492" s="248"/>
      <c r="BU492" s="248"/>
      <c r="BV492" s="248"/>
      <c r="BW492" s="248"/>
      <c r="BX492" s="248"/>
      <c r="BY492" s="248"/>
      <c r="BZ492" s="248"/>
      <c r="CA492" s="248"/>
      <c r="CB492" s="248"/>
      <c r="CC492" s="248"/>
      <c r="CD492" s="248"/>
      <c r="CE492" s="248"/>
      <c r="CF492" s="248"/>
      <c r="CG492" s="248"/>
      <c r="CH492" s="248"/>
      <c r="CI492" s="248"/>
      <c r="CJ492" s="248"/>
      <c r="CK492" s="248"/>
      <c r="CL492" s="248"/>
      <c r="CM492" s="248"/>
      <c r="CN492" s="248"/>
      <c r="CO492" s="248"/>
      <c r="CP492" s="248"/>
      <c r="CQ492" s="248"/>
      <c r="CR492" s="248"/>
      <c r="CS492" s="248"/>
      <c r="CT492" s="248"/>
      <c r="CU492" s="248"/>
      <c r="CV492" s="248"/>
      <c r="CW492" s="248"/>
      <c r="CX492" s="248"/>
      <c r="CY492" s="248"/>
      <c r="CZ492" s="248"/>
      <c r="DA492" s="248"/>
      <c r="DB492" s="248"/>
      <c r="DC492" s="248"/>
      <c r="DD492" s="248"/>
      <c r="DE492" s="248"/>
      <c r="DF492" s="248"/>
      <c r="DG492" s="248"/>
      <c r="DH492" s="248"/>
      <c r="DI492" s="248"/>
      <c r="DJ492" s="248"/>
      <c r="DK492" s="248"/>
      <c r="DL492" s="248"/>
      <c r="DM492" s="248"/>
    </row>
    <row r="493" spans="42:117" x14ac:dyDescent="0.2">
      <c r="AP493" s="248"/>
      <c r="AQ493" s="248"/>
      <c r="AR493" s="248"/>
      <c r="AS493" s="248"/>
      <c r="AT493" s="248"/>
      <c r="AU493" s="248"/>
      <c r="AV493" s="248"/>
      <c r="AW493" s="248"/>
      <c r="AX493" s="248"/>
      <c r="AY493" s="248"/>
      <c r="AZ493" s="248"/>
      <c r="BA493" s="248"/>
      <c r="BB493" s="248"/>
      <c r="BC493" s="248"/>
      <c r="BD493" s="248"/>
      <c r="BE493" s="248"/>
      <c r="BF493" s="248"/>
      <c r="BG493" s="248"/>
      <c r="BH493" s="248"/>
      <c r="BI493" s="248"/>
      <c r="BJ493" s="248"/>
      <c r="BK493" s="248"/>
      <c r="BL493" s="248"/>
      <c r="BM493" s="248"/>
      <c r="BN493" s="248"/>
      <c r="BO493" s="248"/>
      <c r="BP493" s="248"/>
      <c r="BQ493" s="248"/>
      <c r="BR493" s="248"/>
      <c r="BS493" s="248"/>
      <c r="BT493" s="248"/>
      <c r="BU493" s="248"/>
      <c r="BV493" s="248"/>
      <c r="BW493" s="248"/>
      <c r="BX493" s="248"/>
      <c r="BY493" s="248"/>
      <c r="BZ493" s="248"/>
      <c r="CA493" s="248"/>
      <c r="CB493" s="248"/>
      <c r="CC493" s="248"/>
      <c r="CD493" s="248"/>
      <c r="CE493" s="248"/>
      <c r="CF493" s="248"/>
      <c r="CG493" s="248"/>
      <c r="CH493" s="248"/>
      <c r="CI493" s="248"/>
      <c r="CJ493" s="248"/>
      <c r="CK493" s="248"/>
      <c r="CL493" s="248"/>
      <c r="CM493" s="248"/>
      <c r="CN493" s="248"/>
      <c r="CO493" s="248"/>
      <c r="CP493" s="248"/>
      <c r="CQ493" s="248"/>
      <c r="CR493" s="248"/>
      <c r="CS493" s="248"/>
      <c r="CT493" s="248"/>
      <c r="CU493" s="248"/>
      <c r="CV493" s="248"/>
      <c r="CW493" s="248"/>
      <c r="CX493" s="248"/>
      <c r="CY493" s="248"/>
      <c r="CZ493" s="248"/>
      <c r="DA493" s="248"/>
      <c r="DB493" s="248"/>
      <c r="DC493" s="248"/>
      <c r="DD493" s="248"/>
      <c r="DE493" s="248"/>
      <c r="DF493" s="248"/>
      <c r="DG493" s="248"/>
      <c r="DH493" s="248"/>
      <c r="DI493" s="248"/>
      <c r="DJ493" s="248"/>
      <c r="DK493" s="248"/>
      <c r="DL493" s="248"/>
      <c r="DM493" s="248"/>
    </row>
    <row r="494" spans="42:117" x14ac:dyDescent="0.2">
      <c r="AP494" s="248"/>
      <c r="AQ494" s="248"/>
      <c r="AR494" s="248"/>
      <c r="AS494" s="248"/>
      <c r="AT494" s="248"/>
      <c r="AU494" s="248"/>
      <c r="AV494" s="248"/>
      <c r="AW494" s="248"/>
      <c r="AX494" s="248"/>
      <c r="AY494" s="248"/>
      <c r="AZ494" s="248"/>
      <c r="BA494" s="248"/>
      <c r="BB494" s="248"/>
      <c r="BC494" s="248"/>
      <c r="BD494" s="248"/>
      <c r="BE494" s="248"/>
      <c r="BF494" s="248"/>
      <c r="BG494" s="248"/>
      <c r="BH494" s="248"/>
      <c r="BI494" s="248"/>
      <c r="BJ494" s="248"/>
      <c r="BK494" s="248"/>
      <c r="BL494" s="248"/>
      <c r="BM494" s="248"/>
      <c r="BN494" s="248"/>
      <c r="BO494" s="248"/>
      <c r="BP494" s="248"/>
      <c r="BQ494" s="248"/>
      <c r="BR494" s="248"/>
      <c r="BS494" s="248"/>
      <c r="BT494" s="248"/>
      <c r="BU494" s="248"/>
      <c r="BV494" s="248"/>
      <c r="BW494" s="248"/>
      <c r="BX494" s="248"/>
      <c r="BY494" s="248"/>
      <c r="BZ494" s="248"/>
      <c r="CA494" s="248"/>
      <c r="CB494" s="248"/>
      <c r="CC494" s="248"/>
      <c r="CD494" s="248"/>
      <c r="CE494" s="248"/>
      <c r="CF494" s="248"/>
      <c r="CG494" s="248"/>
      <c r="CH494" s="248"/>
      <c r="CI494" s="248"/>
      <c r="CJ494" s="248"/>
      <c r="CK494" s="248"/>
      <c r="CL494" s="248"/>
      <c r="CM494" s="248"/>
      <c r="CN494" s="248"/>
      <c r="CO494" s="248"/>
      <c r="CP494" s="248"/>
      <c r="CQ494" s="248"/>
      <c r="CR494" s="248"/>
      <c r="CS494" s="248"/>
      <c r="CT494" s="248"/>
      <c r="CU494" s="248"/>
      <c r="CV494" s="248"/>
      <c r="CW494" s="248"/>
      <c r="CX494" s="248"/>
      <c r="CY494" s="248"/>
      <c r="CZ494" s="248"/>
      <c r="DA494" s="248"/>
      <c r="DB494" s="248"/>
      <c r="DC494" s="248"/>
      <c r="DD494" s="248"/>
      <c r="DE494" s="248"/>
      <c r="DF494" s="248"/>
      <c r="DG494" s="248"/>
      <c r="DH494" s="248"/>
      <c r="DI494" s="248"/>
      <c r="DJ494" s="248"/>
      <c r="DK494" s="248"/>
      <c r="DL494" s="248"/>
      <c r="DM494" s="248"/>
    </row>
    <row r="495" spans="42:117" x14ac:dyDescent="0.2">
      <c r="AP495" s="248"/>
      <c r="AQ495" s="248"/>
      <c r="AR495" s="248"/>
      <c r="AS495" s="248"/>
      <c r="AT495" s="248"/>
      <c r="AU495" s="248"/>
      <c r="AV495" s="248"/>
      <c r="AW495" s="248"/>
      <c r="AX495" s="248"/>
      <c r="AY495" s="248"/>
      <c r="AZ495" s="248"/>
      <c r="BA495" s="248"/>
      <c r="BB495" s="248"/>
      <c r="BC495" s="248"/>
      <c r="BD495" s="248"/>
      <c r="BE495" s="248"/>
      <c r="BF495" s="248"/>
      <c r="BG495" s="248"/>
      <c r="BH495" s="248"/>
      <c r="BI495" s="248"/>
      <c r="BJ495" s="248"/>
      <c r="BK495" s="248"/>
      <c r="BL495" s="248"/>
      <c r="BM495" s="248"/>
      <c r="BN495" s="248"/>
      <c r="BO495" s="248"/>
      <c r="BP495" s="248"/>
      <c r="BQ495" s="248"/>
      <c r="BR495" s="248"/>
      <c r="BS495" s="248"/>
      <c r="BT495" s="248"/>
      <c r="BU495" s="248"/>
      <c r="BV495" s="248"/>
      <c r="BW495" s="248"/>
      <c r="BX495" s="248"/>
      <c r="BY495" s="248"/>
      <c r="BZ495" s="248"/>
      <c r="CA495" s="248"/>
      <c r="CB495" s="248"/>
      <c r="CC495" s="248"/>
      <c r="CD495" s="248"/>
      <c r="CE495" s="248"/>
      <c r="CF495" s="248"/>
      <c r="CG495" s="248"/>
      <c r="CH495" s="248"/>
      <c r="CI495" s="248"/>
      <c r="CJ495" s="248"/>
      <c r="CK495" s="248"/>
      <c r="CL495" s="248"/>
      <c r="CM495" s="248"/>
      <c r="CN495" s="248"/>
      <c r="CO495" s="248"/>
      <c r="CP495" s="248"/>
      <c r="CQ495" s="248"/>
      <c r="CR495" s="248"/>
      <c r="CS495" s="248"/>
      <c r="CT495" s="248"/>
      <c r="CU495" s="248"/>
      <c r="CV495" s="248"/>
      <c r="CW495" s="248"/>
      <c r="CX495" s="248"/>
      <c r="CY495" s="248"/>
      <c r="CZ495" s="248"/>
      <c r="DA495" s="248"/>
      <c r="DB495" s="248"/>
      <c r="DC495" s="248"/>
      <c r="DD495" s="248"/>
      <c r="DE495" s="248"/>
      <c r="DF495" s="248"/>
      <c r="DG495" s="248"/>
      <c r="DH495" s="248"/>
      <c r="DI495" s="248"/>
      <c r="DJ495" s="248"/>
      <c r="DK495" s="248"/>
      <c r="DL495" s="248"/>
      <c r="DM495" s="248"/>
    </row>
    <row r="496" spans="42:117" x14ac:dyDescent="0.2">
      <c r="AP496" s="248"/>
      <c r="AQ496" s="248"/>
      <c r="AR496" s="248"/>
      <c r="AS496" s="248"/>
      <c r="AT496" s="248"/>
      <c r="AU496" s="248"/>
      <c r="AV496" s="248"/>
      <c r="AW496" s="248"/>
      <c r="AX496" s="248"/>
      <c r="AY496" s="248"/>
      <c r="AZ496" s="248"/>
      <c r="BA496" s="248"/>
      <c r="BB496" s="248"/>
      <c r="BC496" s="248"/>
      <c r="BD496" s="248"/>
      <c r="BE496" s="248"/>
      <c r="BF496" s="248"/>
      <c r="BG496" s="248"/>
      <c r="BH496" s="248"/>
      <c r="BI496" s="248"/>
      <c r="BJ496" s="248"/>
      <c r="BK496" s="248"/>
      <c r="BL496" s="248"/>
      <c r="BM496" s="248"/>
      <c r="BN496" s="248"/>
      <c r="BO496" s="248"/>
      <c r="BP496" s="248"/>
      <c r="BQ496" s="248"/>
      <c r="BR496" s="248"/>
      <c r="BS496" s="248"/>
      <c r="BT496" s="248"/>
      <c r="BU496" s="248"/>
      <c r="BV496" s="248"/>
      <c r="BW496" s="248"/>
      <c r="BX496" s="248"/>
      <c r="BY496" s="248"/>
      <c r="BZ496" s="248"/>
      <c r="CA496" s="248"/>
      <c r="CB496" s="248"/>
      <c r="CC496" s="248"/>
      <c r="CD496" s="248"/>
      <c r="CE496" s="248"/>
      <c r="CF496" s="248"/>
      <c r="CG496" s="248"/>
      <c r="CH496" s="248"/>
      <c r="CI496" s="248"/>
      <c r="CJ496" s="248"/>
      <c r="CK496" s="248"/>
      <c r="CL496" s="248"/>
      <c r="CM496" s="248"/>
      <c r="CN496" s="248"/>
      <c r="CO496" s="248"/>
      <c r="CP496" s="248"/>
      <c r="CQ496" s="248"/>
      <c r="CR496" s="248"/>
      <c r="CS496" s="248"/>
      <c r="CT496" s="248"/>
      <c r="CU496" s="248"/>
      <c r="CV496" s="248"/>
      <c r="CW496" s="248"/>
      <c r="CX496" s="248"/>
      <c r="CY496" s="248"/>
      <c r="CZ496" s="248"/>
      <c r="DA496" s="248"/>
      <c r="DB496" s="248"/>
      <c r="DC496" s="248"/>
      <c r="DD496" s="248"/>
      <c r="DE496" s="248"/>
      <c r="DF496" s="248"/>
      <c r="DG496" s="248"/>
      <c r="DH496" s="248"/>
      <c r="DI496" s="248"/>
      <c r="DJ496" s="248"/>
      <c r="DK496" s="248"/>
      <c r="DL496" s="248"/>
      <c r="DM496" s="248"/>
    </row>
    <row r="497" spans="42:117" x14ac:dyDescent="0.2">
      <c r="AP497" s="248"/>
      <c r="AQ497" s="248"/>
      <c r="AR497" s="248"/>
      <c r="AS497" s="248"/>
      <c r="AT497" s="248"/>
      <c r="AU497" s="248"/>
      <c r="AV497" s="248"/>
      <c r="AW497" s="248"/>
      <c r="AX497" s="248"/>
      <c r="AY497" s="248"/>
      <c r="AZ497" s="248"/>
      <c r="BA497" s="248"/>
      <c r="BB497" s="248"/>
      <c r="BC497" s="248"/>
      <c r="BD497" s="248"/>
      <c r="BE497" s="248"/>
      <c r="BF497" s="248"/>
      <c r="BG497" s="248"/>
      <c r="BH497" s="248"/>
      <c r="BI497" s="248"/>
      <c r="BJ497" s="248"/>
      <c r="BK497" s="248"/>
      <c r="BL497" s="248"/>
      <c r="BM497" s="248"/>
      <c r="BN497" s="248"/>
      <c r="BO497" s="248"/>
      <c r="BP497" s="248"/>
      <c r="BQ497" s="248"/>
      <c r="BR497" s="248"/>
      <c r="BS497" s="248"/>
      <c r="BT497" s="248"/>
      <c r="BU497" s="248"/>
      <c r="BV497" s="248"/>
      <c r="BW497" s="248"/>
      <c r="BX497" s="248"/>
      <c r="BY497" s="248"/>
      <c r="BZ497" s="248"/>
      <c r="CA497" s="248"/>
      <c r="CB497" s="248"/>
      <c r="CC497" s="248"/>
      <c r="CD497" s="248"/>
      <c r="CE497" s="248"/>
      <c r="CF497" s="248"/>
      <c r="CG497" s="248"/>
      <c r="CH497" s="248"/>
      <c r="CI497" s="248"/>
      <c r="CJ497" s="248"/>
      <c r="CK497" s="248"/>
      <c r="CL497" s="248"/>
      <c r="CM497" s="248"/>
      <c r="CN497" s="248"/>
      <c r="CO497" s="248"/>
      <c r="CP497" s="248"/>
      <c r="CQ497" s="248"/>
      <c r="CR497" s="248"/>
      <c r="CS497" s="248"/>
      <c r="CT497" s="248"/>
      <c r="CU497" s="248"/>
      <c r="CV497" s="248"/>
      <c r="CW497" s="248"/>
      <c r="CX497" s="248"/>
      <c r="CY497" s="248"/>
      <c r="CZ497" s="248"/>
      <c r="DA497" s="248"/>
      <c r="DB497" s="248"/>
      <c r="DC497" s="248"/>
      <c r="DD497" s="248"/>
      <c r="DE497" s="248"/>
      <c r="DF497" s="248"/>
      <c r="DG497" s="248"/>
      <c r="DH497" s="248"/>
      <c r="DI497" s="248"/>
      <c r="DJ497" s="248"/>
      <c r="DK497" s="248"/>
      <c r="DL497" s="248"/>
      <c r="DM497" s="248"/>
    </row>
    <row r="498" spans="42:117" x14ac:dyDescent="0.2">
      <c r="AP498" s="248"/>
      <c r="AQ498" s="248"/>
      <c r="AR498" s="248"/>
      <c r="AS498" s="248"/>
      <c r="AT498" s="248"/>
      <c r="AU498" s="248"/>
      <c r="AV498" s="248"/>
      <c r="AW498" s="248"/>
      <c r="AX498" s="248"/>
      <c r="AY498" s="248"/>
      <c r="AZ498" s="248"/>
      <c r="BA498" s="248"/>
      <c r="BB498" s="248"/>
      <c r="BC498" s="248"/>
      <c r="BD498" s="248"/>
      <c r="BE498" s="248"/>
      <c r="BF498" s="248"/>
      <c r="BG498" s="248"/>
      <c r="BH498" s="248"/>
      <c r="BI498" s="248"/>
      <c r="BJ498" s="248"/>
      <c r="BK498" s="248"/>
      <c r="BL498" s="248"/>
      <c r="BM498" s="248"/>
      <c r="BN498" s="248"/>
      <c r="BO498" s="248"/>
      <c r="BP498" s="248"/>
      <c r="BQ498" s="248"/>
      <c r="BR498" s="248"/>
      <c r="BS498" s="248"/>
      <c r="BT498" s="248"/>
      <c r="BU498" s="248"/>
      <c r="BV498" s="248"/>
      <c r="BW498" s="248"/>
      <c r="BX498" s="248"/>
      <c r="BY498" s="248"/>
      <c r="BZ498" s="248"/>
      <c r="CA498" s="248"/>
      <c r="CB498" s="248"/>
      <c r="CC498" s="248"/>
      <c r="CD498" s="248"/>
      <c r="CE498" s="248"/>
      <c r="CF498" s="248"/>
      <c r="CG498" s="248"/>
      <c r="CH498" s="248"/>
      <c r="CI498" s="248"/>
      <c r="CJ498" s="248"/>
      <c r="CK498" s="248"/>
      <c r="CL498" s="248"/>
      <c r="CM498" s="248"/>
      <c r="CN498" s="248"/>
      <c r="CO498" s="248"/>
      <c r="CP498" s="248"/>
      <c r="CQ498" s="248"/>
      <c r="CR498" s="248"/>
      <c r="CS498" s="248"/>
      <c r="CT498" s="248"/>
      <c r="CU498" s="248"/>
      <c r="CV498" s="248"/>
      <c r="CW498" s="248"/>
      <c r="CX498" s="248"/>
      <c r="CY498" s="248"/>
      <c r="CZ498" s="248"/>
      <c r="DA498" s="248"/>
      <c r="DB498" s="248"/>
      <c r="DC498" s="248"/>
      <c r="DD498" s="248"/>
      <c r="DE498" s="248"/>
      <c r="DF498" s="248"/>
      <c r="DG498" s="248"/>
      <c r="DH498" s="248"/>
      <c r="DI498" s="248"/>
      <c r="DJ498" s="248"/>
      <c r="DK498" s="248"/>
      <c r="DL498" s="248"/>
      <c r="DM498" s="248"/>
    </row>
    <row r="499" spans="42:117" x14ac:dyDescent="0.2">
      <c r="AP499" s="248"/>
      <c r="AQ499" s="248"/>
      <c r="AR499" s="248"/>
      <c r="AS499" s="248"/>
      <c r="AT499" s="248"/>
      <c r="AU499" s="248"/>
      <c r="AV499" s="248"/>
      <c r="AW499" s="248"/>
      <c r="AX499" s="248"/>
      <c r="AY499" s="248"/>
      <c r="AZ499" s="248"/>
      <c r="BA499" s="248"/>
      <c r="BB499" s="248"/>
      <c r="BC499" s="248"/>
      <c r="BD499" s="248"/>
      <c r="BE499" s="248"/>
      <c r="BF499" s="248"/>
      <c r="BG499" s="248"/>
      <c r="BH499" s="248"/>
      <c r="BI499" s="248"/>
      <c r="BJ499" s="248"/>
      <c r="BK499" s="248"/>
      <c r="BL499" s="248"/>
      <c r="BM499" s="248"/>
      <c r="BN499" s="248"/>
      <c r="BO499" s="248"/>
      <c r="BP499" s="248"/>
      <c r="BQ499" s="248"/>
      <c r="BR499" s="248"/>
      <c r="BS499" s="248"/>
      <c r="BT499" s="248"/>
      <c r="BU499" s="248"/>
      <c r="BV499" s="248"/>
      <c r="BW499" s="248"/>
      <c r="BX499" s="248"/>
      <c r="BY499" s="248"/>
      <c r="BZ499" s="248"/>
      <c r="CA499" s="248"/>
      <c r="CB499" s="248"/>
      <c r="CC499" s="248"/>
      <c r="CD499" s="248"/>
      <c r="CE499" s="248"/>
      <c r="CF499" s="248"/>
      <c r="CG499" s="248"/>
      <c r="CH499" s="248"/>
      <c r="CI499" s="248"/>
      <c r="CJ499" s="248"/>
      <c r="CK499" s="248"/>
      <c r="CL499" s="248"/>
      <c r="CM499" s="248"/>
      <c r="CN499" s="248"/>
      <c r="CO499" s="248"/>
      <c r="CP499" s="248"/>
      <c r="CQ499" s="248"/>
      <c r="CR499" s="248"/>
      <c r="CS499" s="248"/>
      <c r="CT499" s="248"/>
      <c r="CU499" s="248"/>
      <c r="CV499" s="248"/>
      <c r="CW499" s="248"/>
      <c r="CX499" s="248"/>
      <c r="CY499" s="248"/>
      <c r="CZ499" s="248"/>
      <c r="DA499" s="248"/>
      <c r="DB499" s="248"/>
      <c r="DC499" s="248"/>
      <c r="DD499" s="248"/>
      <c r="DE499" s="248"/>
      <c r="DF499" s="248"/>
      <c r="DG499" s="248"/>
      <c r="DH499" s="248"/>
      <c r="DI499" s="248"/>
      <c r="DJ499" s="248"/>
      <c r="DK499" s="248"/>
      <c r="DL499" s="248"/>
      <c r="DM499" s="248"/>
    </row>
    <row r="500" spans="42:117" x14ac:dyDescent="0.2">
      <c r="AP500" s="248"/>
      <c r="AQ500" s="248"/>
      <c r="AR500" s="248"/>
      <c r="AS500" s="248"/>
      <c r="AT500" s="248"/>
      <c r="AU500" s="248"/>
      <c r="AV500" s="248"/>
      <c r="AW500" s="248"/>
      <c r="AX500" s="248"/>
      <c r="AY500" s="248"/>
      <c r="AZ500" s="248"/>
      <c r="BA500" s="248"/>
      <c r="BB500" s="248"/>
      <c r="BC500" s="248"/>
      <c r="BD500" s="248"/>
      <c r="BE500" s="248"/>
      <c r="BF500" s="248"/>
      <c r="BG500" s="248"/>
      <c r="BH500" s="248"/>
      <c r="BI500" s="248"/>
      <c r="BJ500" s="248"/>
      <c r="BK500" s="248"/>
      <c r="BL500" s="248"/>
      <c r="BM500" s="248"/>
      <c r="BN500" s="248"/>
      <c r="BO500" s="248"/>
      <c r="BP500" s="248"/>
      <c r="BQ500" s="248"/>
      <c r="BR500" s="248"/>
      <c r="BS500" s="248"/>
      <c r="BT500" s="248"/>
      <c r="BU500" s="248"/>
      <c r="BV500" s="248"/>
      <c r="BW500" s="248"/>
      <c r="BX500" s="248"/>
      <c r="BY500" s="248"/>
      <c r="BZ500" s="248"/>
      <c r="CA500" s="248"/>
      <c r="CB500" s="248"/>
      <c r="CC500" s="248"/>
      <c r="CD500" s="248"/>
      <c r="CE500" s="248"/>
      <c r="CF500" s="248"/>
      <c r="CG500" s="248"/>
      <c r="CH500" s="248"/>
      <c r="CI500" s="248"/>
      <c r="CJ500" s="248"/>
      <c r="CK500" s="248"/>
      <c r="CL500" s="248"/>
      <c r="CM500" s="248"/>
      <c r="CN500" s="248"/>
      <c r="CO500" s="248"/>
      <c r="CP500" s="248"/>
      <c r="CQ500" s="248"/>
      <c r="CR500" s="248"/>
      <c r="CS500" s="248"/>
      <c r="CT500" s="248"/>
      <c r="CU500" s="248"/>
      <c r="CV500" s="248"/>
      <c r="CW500" s="248"/>
      <c r="CX500" s="248"/>
      <c r="CY500" s="248"/>
      <c r="CZ500" s="248"/>
      <c r="DA500" s="248"/>
      <c r="DB500" s="248"/>
      <c r="DC500" s="248"/>
      <c r="DD500" s="248"/>
      <c r="DE500" s="248"/>
      <c r="DF500" s="248"/>
      <c r="DG500" s="248"/>
      <c r="DH500" s="248"/>
      <c r="DI500" s="248"/>
      <c r="DJ500" s="248"/>
      <c r="DK500" s="248"/>
      <c r="DL500" s="248"/>
      <c r="DM500" s="248"/>
    </row>
    <row r="501" spans="42:117" x14ac:dyDescent="0.2">
      <c r="AP501" s="248"/>
      <c r="AQ501" s="248"/>
      <c r="AR501" s="248"/>
      <c r="AS501" s="248"/>
      <c r="AT501" s="248"/>
      <c r="AU501" s="248"/>
      <c r="AV501" s="248"/>
      <c r="AW501" s="248"/>
      <c r="AX501" s="248"/>
      <c r="AY501" s="248"/>
      <c r="AZ501" s="248"/>
      <c r="BA501" s="248"/>
      <c r="BB501" s="248"/>
      <c r="BC501" s="248"/>
      <c r="BD501" s="248"/>
      <c r="BE501" s="248"/>
      <c r="BF501" s="248"/>
      <c r="BG501" s="248"/>
      <c r="BH501" s="248"/>
      <c r="BI501" s="248"/>
      <c r="BJ501" s="248"/>
      <c r="BK501" s="248"/>
      <c r="BL501" s="248"/>
      <c r="BM501" s="248"/>
      <c r="BN501" s="248"/>
      <c r="BO501" s="248"/>
      <c r="BP501" s="248"/>
      <c r="BQ501" s="248"/>
      <c r="BR501" s="248"/>
      <c r="BS501" s="248"/>
      <c r="BT501" s="248"/>
      <c r="BU501" s="248"/>
      <c r="BV501" s="248"/>
      <c r="BW501" s="248"/>
      <c r="BX501" s="248"/>
      <c r="BY501" s="248"/>
      <c r="BZ501" s="248"/>
      <c r="CA501" s="248"/>
      <c r="CB501" s="248"/>
      <c r="CC501" s="248"/>
      <c r="CD501" s="248"/>
      <c r="CE501" s="248"/>
      <c r="CF501" s="248"/>
      <c r="CG501" s="248"/>
      <c r="CH501" s="248"/>
      <c r="CI501" s="248"/>
      <c r="CJ501" s="248"/>
      <c r="CK501" s="248"/>
      <c r="CL501" s="248"/>
      <c r="CM501" s="248"/>
      <c r="CN501" s="248"/>
      <c r="CO501" s="248"/>
      <c r="CP501" s="248"/>
      <c r="CQ501" s="248"/>
      <c r="CR501" s="248"/>
      <c r="CS501" s="248"/>
      <c r="CT501" s="248"/>
      <c r="CU501" s="248"/>
      <c r="CV501" s="248"/>
      <c r="CW501" s="248"/>
      <c r="CX501" s="248"/>
      <c r="CY501" s="248"/>
      <c r="CZ501" s="248"/>
      <c r="DA501" s="248"/>
      <c r="DB501" s="248"/>
      <c r="DC501" s="248"/>
      <c r="DD501" s="248"/>
      <c r="DE501" s="248"/>
      <c r="DF501" s="248"/>
      <c r="DG501" s="248"/>
      <c r="DH501" s="248"/>
      <c r="DI501" s="248"/>
      <c r="DJ501" s="248"/>
      <c r="DK501" s="248"/>
      <c r="DL501" s="248"/>
      <c r="DM501" s="248"/>
    </row>
    <row r="502" spans="42:117" x14ac:dyDescent="0.2">
      <c r="AP502" s="248"/>
      <c r="AQ502" s="248"/>
      <c r="AR502" s="248"/>
      <c r="AS502" s="248"/>
      <c r="AT502" s="248"/>
      <c r="AU502" s="248"/>
      <c r="AV502" s="248"/>
      <c r="AW502" s="248"/>
      <c r="AX502" s="248"/>
      <c r="AY502" s="248"/>
      <c r="AZ502" s="248"/>
      <c r="BA502" s="248"/>
      <c r="BB502" s="248"/>
      <c r="BC502" s="248"/>
      <c r="BD502" s="248"/>
      <c r="BE502" s="248"/>
      <c r="BF502" s="248"/>
      <c r="BG502" s="248"/>
      <c r="BH502" s="248"/>
      <c r="BI502" s="248"/>
      <c r="BJ502" s="248"/>
      <c r="BK502" s="248"/>
      <c r="BL502" s="248"/>
      <c r="BM502" s="248"/>
      <c r="BN502" s="248"/>
      <c r="BO502" s="248"/>
      <c r="BP502" s="248"/>
      <c r="BQ502" s="248"/>
      <c r="BR502" s="248"/>
      <c r="BS502" s="248"/>
      <c r="BT502" s="248"/>
      <c r="BU502" s="248"/>
      <c r="BV502" s="248"/>
      <c r="BW502" s="248"/>
      <c r="BX502" s="248"/>
      <c r="BY502" s="248"/>
      <c r="BZ502" s="248"/>
      <c r="CA502" s="248"/>
      <c r="CB502" s="248"/>
      <c r="CC502" s="248"/>
      <c r="CD502" s="248"/>
      <c r="CE502" s="248"/>
      <c r="CF502" s="248"/>
      <c r="CG502" s="248"/>
      <c r="CH502" s="248"/>
      <c r="CI502" s="248"/>
      <c r="CJ502" s="248"/>
      <c r="CK502" s="248"/>
      <c r="CL502" s="248"/>
      <c r="CM502" s="248"/>
      <c r="CN502" s="248"/>
      <c r="CO502" s="248"/>
      <c r="CP502" s="248"/>
      <c r="CQ502" s="248"/>
      <c r="CR502" s="248"/>
      <c r="CS502" s="248"/>
      <c r="CT502" s="248"/>
      <c r="CU502" s="248"/>
      <c r="CV502" s="248"/>
      <c r="CW502" s="248"/>
      <c r="CX502" s="248"/>
      <c r="CY502" s="248"/>
      <c r="CZ502" s="248"/>
      <c r="DA502" s="248"/>
      <c r="DB502" s="248"/>
      <c r="DC502" s="248"/>
      <c r="DD502" s="248"/>
      <c r="DE502" s="248"/>
      <c r="DF502" s="248"/>
      <c r="DG502" s="248"/>
      <c r="DH502" s="248"/>
      <c r="DI502" s="248"/>
      <c r="DJ502" s="248"/>
      <c r="DK502" s="248"/>
      <c r="DL502" s="248"/>
      <c r="DM502" s="248"/>
    </row>
    <row r="503" spans="42:117" x14ac:dyDescent="0.2">
      <c r="AP503" s="248"/>
      <c r="AQ503" s="248"/>
      <c r="AR503" s="248"/>
      <c r="AS503" s="248"/>
      <c r="AT503" s="248"/>
      <c r="AU503" s="248"/>
      <c r="AV503" s="248"/>
      <c r="AW503" s="248"/>
      <c r="AX503" s="248"/>
      <c r="AY503" s="248"/>
      <c r="AZ503" s="248"/>
      <c r="BA503" s="248"/>
      <c r="BB503" s="248"/>
      <c r="BC503" s="248"/>
      <c r="BD503" s="248"/>
      <c r="BE503" s="248"/>
      <c r="BF503" s="248"/>
      <c r="BG503" s="248"/>
      <c r="BH503" s="248"/>
      <c r="BI503" s="248"/>
      <c r="BJ503" s="248"/>
      <c r="BK503" s="248"/>
      <c r="BL503" s="248"/>
      <c r="BM503" s="248"/>
      <c r="BN503" s="248"/>
      <c r="BO503" s="248"/>
      <c r="BP503" s="248"/>
      <c r="BQ503" s="248"/>
      <c r="BR503" s="248"/>
      <c r="BS503" s="248"/>
      <c r="BT503" s="248"/>
      <c r="BU503" s="248"/>
      <c r="BV503" s="248"/>
      <c r="BW503" s="248"/>
      <c r="BX503" s="248"/>
      <c r="BY503" s="248"/>
      <c r="BZ503" s="248"/>
      <c r="CA503" s="248"/>
      <c r="CB503" s="248"/>
      <c r="CC503" s="248"/>
      <c r="CD503" s="248"/>
      <c r="CE503" s="248"/>
      <c r="CF503" s="248"/>
      <c r="CG503" s="248"/>
      <c r="CH503" s="248"/>
      <c r="CI503" s="248"/>
      <c r="CJ503" s="248"/>
      <c r="CK503" s="248"/>
      <c r="CL503" s="248"/>
      <c r="CM503" s="248"/>
      <c r="CN503" s="248"/>
      <c r="CO503" s="248"/>
      <c r="CP503" s="248"/>
      <c r="CQ503" s="248"/>
      <c r="CR503" s="248"/>
      <c r="CS503" s="248"/>
      <c r="CT503" s="248"/>
      <c r="CU503" s="248"/>
      <c r="CV503" s="248"/>
      <c r="CW503" s="248"/>
      <c r="CX503" s="248"/>
      <c r="CY503" s="248"/>
      <c r="CZ503" s="248"/>
      <c r="DA503" s="248"/>
      <c r="DB503" s="248"/>
      <c r="DC503" s="248"/>
      <c r="DD503" s="248"/>
      <c r="DE503" s="248"/>
      <c r="DF503" s="248"/>
      <c r="DG503" s="248"/>
      <c r="DH503" s="248"/>
      <c r="DI503" s="248"/>
      <c r="DJ503" s="248"/>
      <c r="DK503" s="248"/>
      <c r="DL503" s="248"/>
      <c r="DM503" s="248"/>
    </row>
    <row r="504" spans="42:117" x14ac:dyDescent="0.2">
      <c r="AP504" s="248"/>
      <c r="AQ504" s="248"/>
      <c r="AR504" s="248"/>
      <c r="AS504" s="248"/>
      <c r="AT504" s="248"/>
      <c r="AU504" s="248"/>
      <c r="AV504" s="248"/>
      <c r="AW504" s="248"/>
      <c r="AX504" s="248"/>
      <c r="AY504" s="248"/>
      <c r="AZ504" s="248"/>
      <c r="BA504" s="248"/>
      <c r="BB504" s="248"/>
      <c r="BC504" s="248"/>
      <c r="BD504" s="248"/>
      <c r="BE504" s="248"/>
      <c r="BF504" s="248"/>
      <c r="BG504" s="248"/>
      <c r="BH504" s="248"/>
      <c r="BI504" s="248"/>
      <c r="BJ504" s="248"/>
      <c r="BK504" s="248"/>
      <c r="BL504" s="248"/>
      <c r="BM504" s="248"/>
      <c r="BN504" s="248"/>
      <c r="BO504" s="248"/>
      <c r="BP504" s="248"/>
      <c r="BQ504" s="248"/>
      <c r="BR504" s="248"/>
      <c r="BS504" s="248"/>
      <c r="BT504" s="248"/>
      <c r="BU504" s="248"/>
      <c r="BV504" s="248"/>
      <c r="BW504" s="248"/>
      <c r="BX504" s="248"/>
      <c r="BY504" s="248"/>
      <c r="BZ504" s="248"/>
      <c r="CA504" s="248"/>
      <c r="CB504" s="248"/>
      <c r="CC504" s="248"/>
      <c r="CD504" s="248"/>
      <c r="CE504" s="248"/>
      <c r="CF504" s="248"/>
      <c r="CG504" s="248"/>
      <c r="CH504" s="248"/>
      <c r="CI504" s="248"/>
      <c r="CJ504" s="248"/>
      <c r="CK504" s="248"/>
      <c r="CL504" s="248"/>
      <c r="CM504" s="248"/>
      <c r="CN504" s="248"/>
      <c r="CO504" s="248"/>
      <c r="CP504" s="248"/>
      <c r="CQ504" s="248"/>
      <c r="CR504" s="248"/>
      <c r="CS504" s="248"/>
      <c r="CT504" s="248"/>
      <c r="CU504" s="248"/>
      <c r="CV504" s="248"/>
      <c r="CW504" s="248"/>
      <c r="CX504" s="248"/>
      <c r="CY504" s="248"/>
      <c r="CZ504" s="248"/>
      <c r="DA504" s="248"/>
      <c r="DB504" s="248"/>
      <c r="DC504" s="248"/>
      <c r="DD504" s="248"/>
      <c r="DE504" s="248"/>
      <c r="DF504" s="248"/>
      <c r="DG504" s="248"/>
      <c r="DH504" s="248"/>
      <c r="DI504" s="248"/>
      <c r="DJ504" s="248"/>
      <c r="DK504" s="248"/>
      <c r="DL504" s="248"/>
      <c r="DM504" s="248"/>
    </row>
    <row r="505" spans="42:117" x14ac:dyDescent="0.2">
      <c r="AP505" s="248"/>
      <c r="AQ505" s="248"/>
      <c r="AR505" s="248"/>
      <c r="AS505" s="248"/>
      <c r="AT505" s="248"/>
      <c r="AU505" s="248"/>
      <c r="AV505" s="248"/>
      <c r="AW505" s="248"/>
      <c r="AX505" s="248"/>
      <c r="AY505" s="248"/>
      <c r="AZ505" s="248"/>
      <c r="BA505" s="248"/>
      <c r="BB505" s="248"/>
      <c r="BC505" s="248"/>
      <c r="BD505" s="248"/>
      <c r="BE505" s="248"/>
      <c r="BF505" s="248"/>
      <c r="BG505" s="248"/>
      <c r="BH505" s="248"/>
      <c r="BI505" s="248"/>
      <c r="BJ505" s="248"/>
      <c r="BK505" s="248"/>
      <c r="BL505" s="248"/>
      <c r="BM505" s="248"/>
      <c r="BN505" s="248"/>
      <c r="BO505" s="248"/>
      <c r="BP505" s="248"/>
      <c r="BQ505" s="248"/>
      <c r="BR505" s="248"/>
      <c r="BS505" s="248"/>
      <c r="BT505" s="248"/>
      <c r="BU505" s="248"/>
      <c r="BV505" s="248"/>
      <c r="BW505" s="248"/>
      <c r="BX505" s="248"/>
      <c r="BY505" s="248"/>
      <c r="BZ505" s="248"/>
      <c r="CA505" s="248"/>
      <c r="CB505" s="248"/>
      <c r="CC505" s="248"/>
      <c r="CD505" s="248"/>
      <c r="CE505" s="248"/>
      <c r="CF505" s="248"/>
      <c r="CG505" s="248"/>
      <c r="CH505" s="248"/>
      <c r="CI505" s="248"/>
      <c r="CJ505" s="248"/>
      <c r="CK505" s="248"/>
      <c r="CL505" s="248"/>
      <c r="CM505" s="248"/>
      <c r="CN505" s="248"/>
      <c r="CO505" s="248"/>
      <c r="CP505" s="248"/>
      <c r="CQ505" s="248"/>
      <c r="CR505" s="248"/>
      <c r="CS505" s="248"/>
      <c r="CT505" s="248"/>
      <c r="CU505" s="248"/>
      <c r="CV505" s="248"/>
      <c r="CW505" s="248"/>
      <c r="CX505" s="248"/>
      <c r="CY505" s="248"/>
      <c r="CZ505" s="248"/>
      <c r="DA505" s="248"/>
      <c r="DB505" s="248"/>
      <c r="DC505" s="248"/>
      <c r="DD505" s="248"/>
      <c r="DE505" s="248"/>
      <c r="DF505" s="248"/>
      <c r="DG505" s="248"/>
      <c r="DH505" s="248"/>
      <c r="DI505" s="248"/>
      <c r="DJ505" s="248"/>
      <c r="DK505" s="248"/>
      <c r="DL505" s="248"/>
      <c r="DM505" s="248"/>
    </row>
    <row r="506" spans="42:117" x14ac:dyDescent="0.2">
      <c r="AP506" s="248"/>
      <c r="AQ506" s="248"/>
      <c r="AR506" s="248"/>
      <c r="AS506" s="248"/>
      <c r="AT506" s="248"/>
      <c r="AU506" s="248"/>
      <c r="AV506" s="248"/>
      <c r="AW506" s="248"/>
      <c r="AX506" s="248"/>
      <c r="AY506" s="248"/>
      <c r="AZ506" s="248"/>
      <c r="BA506" s="248"/>
      <c r="BB506" s="248"/>
      <c r="BC506" s="248"/>
      <c r="BD506" s="248"/>
      <c r="BE506" s="248"/>
      <c r="BF506" s="248"/>
      <c r="BG506" s="248"/>
      <c r="BH506" s="248"/>
      <c r="BI506" s="248"/>
      <c r="BJ506" s="248"/>
      <c r="BK506" s="248"/>
      <c r="BL506" s="248"/>
      <c r="BM506" s="248"/>
      <c r="BN506" s="248"/>
      <c r="BO506" s="248"/>
      <c r="BP506" s="248"/>
      <c r="BQ506" s="248"/>
      <c r="BR506" s="248"/>
      <c r="BS506" s="248"/>
      <c r="BT506" s="248"/>
      <c r="BU506" s="248"/>
      <c r="BV506" s="248"/>
      <c r="BW506" s="248"/>
      <c r="BX506" s="248"/>
      <c r="BY506" s="248"/>
      <c r="BZ506" s="248"/>
      <c r="CA506" s="248"/>
      <c r="CB506" s="248"/>
      <c r="CC506" s="248"/>
      <c r="CD506" s="248"/>
      <c r="CE506" s="248"/>
      <c r="CF506" s="248"/>
      <c r="CG506" s="248"/>
      <c r="CH506" s="248"/>
      <c r="CI506" s="248"/>
      <c r="CJ506" s="248"/>
      <c r="CK506" s="248"/>
      <c r="CL506" s="248"/>
      <c r="CM506" s="248"/>
      <c r="CN506" s="248"/>
      <c r="CO506" s="248"/>
      <c r="CP506" s="248"/>
      <c r="CQ506" s="248"/>
      <c r="CR506" s="248"/>
      <c r="CS506" s="248"/>
      <c r="CT506" s="248"/>
      <c r="CU506" s="248"/>
      <c r="CV506" s="248"/>
      <c r="CW506" s="248"/>
      <c r="CX506" s="248"/>
      <c r="CY506" s="248"/>
      <c r="CZ506" s="248"/>
      <c r="DA506" s="248"/>
      <c r="DB506" s="248"/>
      <c r="DC506" s="248"/>
      <c r="DD506" s="248"/>
      <c r="DE506" s="248"/>
      <c r="DF506" s="248"/>
      <c r="DG506" s="248"/>
      <c r="DH506" s="248"/>
      <c r="DI506" s="248"/>
      <c r="DJ506" s="248"/>
      <c r="DK506" s="248"/>
      <c r="DL506" s="248"/>
      <c r="DM506" s="248"/>
    </row>
    <row r="507" spans="42:117" x14ac:dyDescent="0.2">
      <c r="AP507" s="248"/>
      <c r="AQ507" s="248"/>
      <c r="AR507" s="248"/>
      <c r="AS507" s="248"/>
      <c r="AT507" s="248"/>
      <c r="AU507" s="248"/>
      <c r="AV507" s="248"/>
      <c r="AW507" s="248"/>
      <c r="AX507" s="248"/>
      <c r="AY507" s="248"/>
      <c r="AZ507" s="248"/>
      <c r="BA507" s="248"/>
      <c r="BB507" s="248"/>
      <c r="BC507" s="248"/>
      <c r="BD507" s="248"/>
      <c r="BE507" s="248"/>
      <c r="BF507" s="248"/>
      <c r="BG507" s="248"/>
      <c r="BH507" s="248"/>
      <c r="BI507" s="248"/>
      <c r="BJ507" s="248"/>
      <c r="BK507" s="248"/>
      <c r="BL507" s="248"/>
      <c r="BM507" s="248"/>
      <c r="BN507" s="248"/>
      <c r="BO507" s="248"/>
      <c r="BP507" s="248"/>
      <c r="BQ507" s="248"/>
      <c r="BR507" s="248"/>
      <c r="BS507" s="248"/>
      <c r="BT507" s="248"/>
      <c r="BU507" s="248"/>
      <c r="BV507" s="248"/>
      <c r="BW507" s="248"/>
      <c r="BX507" s="248"/>
      <c r="BY507" s="248"/>
      <c r="BZ507" s="248"/>
      <c r="CA507" s="248"/>
      <c r="CB507" s="248"/>
      <c r="CC507" s="248"/>
      <c r="CD507" s="248"/>
      <c r="CE507" s="248"/>
      <c r="CF507" s="248"/>
      <c r="CG507" s="248"/>
      <c r="CH507" s="248"/>
      <c r="CI507" s="248"/>
      <c r="CJ507" s="248"/>
      <c r="CK507" s="248"/>
      <c r="CL507" s="248"/>
      <c r="CM507" s="248"/>
      <c r="CN507" s="248"/>
      <c r="CO507" s="248"/>
      <c r="CP507" s="248"/>
      <c r="CQ507" s="248"/>
      <c r="CR507" s="248"/>
      <c r="CS507" s="248"/>
      <c r="CT507" s="248"/>
      <c r="CU507" s="248"/>
      <c r="CV507" s="248"/>
      <c r="CW507" s="248"/>
      <c r="CX507" s="248"/>
      <c r="CY507" s="248"/>
      <c r="CZ507" s="248"/>
      <c r="DA507" s="248"/>
      <c r="DB507" s="248"/>
      <c r="DC507" s="248"/>
      <c r="DD507" s="248"/>
      <c r="DE507" s="248"/>
      <c r="DF507" s="248"/>
      <c r="DG507" s="248"/>
      <c r="DH507" s="248"/>
      <c r="DI507" s="248"/>
      <c r="DJ507" s="248"/>
      <c r="DK507" s="248"/>
      <c r="DL507" s="248"/>
      <c r="DM507" s="248"/>
    </row>
    <row r="508" spans="42:117" x14ac:dyDescent="0.2">
      <c r="AP508" s="248"/>
      <c r="AQ508" s="248"/>
      <c r="AR508" s="248"/>
      <c r="AS508" s="248"/>
      <c r="AT508" s="248"/>
      <c r="AU508" s="248"/>
      <c r="AV508" s="248"/>
      <c r="AW508" s="248"/>
      <c r="AX508" s="248"/>
      <c r="AY508" s="248"/>
      <c r="AZ508" s="248"/>
      <c r="BA508" s="248"/>
      <c r="BB508" s="248"/>
      <c r="BC508" s="248"/>
      <c r="BD508" s="248"/>
      <c r="BE508" s="248"/>
      <c r="BF508" s="248"/>
      <c r="BG508" s="248"/>
      <c r="BH508" s="248"/>
      <c r="BI508" s="248"/>
      <c r="BJ508" s="248"/>
      <c r="BK508" s="248"/>
      <c r="BL508" s="248"/>
      <c r="BM508" s="248"/>
      <c r="BN508" s="248"/>
      <c r="BO508" s="248"/>
      <c r="BP508" s="248"/>
      <c r="BQ508" s="248"/>
      <c r="BR508" s="248"/>
      <c r="BS508" s="248"/>
      <c r="BT508" s="248"/>
      <c r="BU508" s="248"/>
      <c r="BV508" s="248"/>
      <c r="BW508" s="248"/>
      <c r="BX508" s="248"/>
      <c r="BY508" s="248"/>
      <c r="BZ508" s="248"/>
      <c r="CA508" s="248"/>
      <c r="CB508" s="248"/>
      <c r="CC508" s="248"/>
      <c r="CD508" s="248"/>
      <c r="CE508" s="248"/>
      <c r="CF508" s="248"/>
      <c r="CG508" s="248"/>
      <c r="CH508" s="248"/>
      <c r="CI508" s="248"/>
      <c r="CJ508" s="248"/>
      <c r="CK508" s="248"/>
      <c r="CL508" s="248"/>
      <c r="CM508" s="248"/>
      <c r="CN508" s="248"/>
      <c r="CO508" s="248"/>
      <c r="CP508" s="248"/>
      <c r="CQ508" s="248"/>
      <c r="CR508" s="248"/>
      <c r="CS508" s="248"/>
      <c r="CT508" s="248"/>
      <c r="CU508" s="248"/>
      <c r="CV508" s="248"/>
      <c r="CW508" s="248"/>
      <c r="CX508" s="248"/>
      <c r="CY508" s="248"/>
      <c r="CZ508" s="248"/>
      <c r="DA508" s="248"/>
      <c r="DB508" s="248"/>
      <c r="DC508" s="248"/>
      <c r="DD508" s="248"/>
      <c r="DE508" s="248"/>
      <c r="DF508" s="248"/>
      <c r="DG508" s="248"/>
      <c r="DH508" s="248"/>
      <c r="DI508" s="248"/>
      <c r="DJ508" s="248"/>
      <c r="DK508" s="248"/>
      <c r="DL508" s="248"/>
      <c r="DM508" s="248"/>
    </row>
    <row r="509" spans="42:117" x14ac:dyDescent="0.2">
      <c r="AP509" s="248"/>
      <c r="AQ509" s="248"/>
      <c r="AR509" s="248"/>
      <c r="AS509" s="248"/>
      <c r="AT509" s="248"/>
      <c r="AU509" s="248"/>
      <c r="AV509" s="248"/>
      <c r="AW509" s="248"/>
      <c r="AX509" s="248"/>
      <c r="AY509" s="248"/>
      <c r="AZ509" s="248"/>
      <c r="BA509" s="248"/>
      <c r="BB509" s="248"/>
      <c r="BC509" s="248"/>
      <c r="BD509" s="248"/>
      <c r="BE509" s="248"/>
      <c r="BF509" s="248"/>
      <c r="BG509" s="248"/>
      <c r="BH509" s="248"/>
      <c r="BI509" s="248"/>
      <c r="BJ509" s="248"/>
      <c r="BK509" s="248"/>
      <c r="BL509" s="248"/>
      <c r="BM509" s="248"/>
      <c r="BN509" s="248"/>
      <c r="BO509" s="248"/>
      <c r="BP509" s="248"/>
      <c r="BQ509" s="248"/>
      <c r="BR509" s="248"/>
      <c r="BS509" s="248"/>
      <c r="BT509" s="248"/>
      <c r="BU509" s="248"/>
      <c r="BV509" s="248"/>
      <c r="BW509" s="248"/>
      <c r="BX509" s="248"/>
      <c r="BY509" s="248"/>
      <c r="BZ509" s="248"/>
      <c r="CA509" s="248"/>
      <c r="CB509" s="248"/>
      <c r="CC509" s="248"/>
      <c r="CD509" s="248"/>
      <c r="CE509" s="248"/>
      <c r="CF509" s="248"/>
      <c r="CG509" s="248"/>
      <c r="CH509" s="248"/>
      <c r="CI509" s="248"/>
      <c r="CJ509" s="248"/>
      <c r="CK509" s="248"/>
      <c r="CL509" s="248"/>
      <c r="CM509" s="248"/>
      <c r="CN509" s="248"/>
      <c r="CO509" s="248"/>
      <c r="CP509" s="248"/>
      <c r="CQ509" s="248"/>
      <c r="CR509" s="248"/>
      <c r="CS509" s="248"/>
      <c r="CT509" s="248"/>
      <c r="CU509" s="248"/>
      <c r="CV509" s="248"/>
      <c r="CW509" s="248"/>
      <c r="CX509" s="248"/>
      <c r="CY509" s="248"/>
      <c r="CZ509" s="248"/>
      <c r="DA509" s="248"/>
      <c r="DB509" s="248"/>
      <c r="DC509" s="248"/>
      <c r="DD509" s="248"/>
      <c r="DE509" s="248"/>
      <c r="DF509" s="248"/>
      <c r="DG509" s="248"/>
      <c r="DH509" s="248"/>
      <c r="DI509" s="248"/>
      <c r="DJ509" s="248"/>
      <c r="DK509" s="248"/>
      <c r="DL509" s="248"/>
      <c r="DM509" s="248"/>
    </row>
    <row r="510" spans="42:117" x14ac:dyDescent="0.2">
      <c r="AP510" s="248"/>
      <c r="AQ510" s="248"/>
      <c r="AR510" s="248"/>
      <c r="AS510" s="248"/>
      <c r="AT510" s="248"/>
      <c r="AU510" s="248"/>
      <c r="AV510" s="248"/>
      <c r="AW510" s="248"/>
      <c r="AX510" s="248"/>
      <c r="AY510" s="248"/>
      <c r="AZ510" s="248"/>
      <c r="BA510" s="248"/>
      <c r="BB510" s="248"/>
      <c r="BC510" s="248"/>
      <c r="BD510" s="248"/>
      <c r="BE510" s="248"/>
      <c r="BF510" s="248"/>
      <c r="BG510" s="248"/>
      <c r="BH510" s="248"/>
      <c r="BI510" s="248"/>
      <c r="BJ510" s="248"/>
      <c r="BK510" s="248"/>
      <c r="BL510" s="248"/>
      <c r="BM510" s="248"/>
      <c r="BN510" s="248"/>
      <c r="BO510" s="248"/>
      <c r="BP510" s="248"/>
      <c r="BQ510" s="248"/>
      <c r="BR510" s="248"/>
      <c r="BS510" s="248"/>
      <c r="BT510" s="248"/>
      <c r="BU510" s="248"/>
      <c r="BV510" s="248"/>
      <c r="BW510" s="248"/>
      <c r="BX510" s="248"/>
      <c r="BY510" s="248"/>
      <c r="BZ510" s="248"/>
      <c r="CA510" s="248"/>
      <c r="CB510" s="248"/>
      <c r="CC510" s="248"/>
      <c r="CD510" s="248"/>
      <c r="CE510" s="248"/>
      <c r="CF510" s="248"/>
      <c r="CG510" s="248"/>
      <c r="CH510" s="248"/>
      <c r="CI510" s="248"/>
      <c r="CJ510" s="248"/>
      <c r="CK510" s="248"/>
      <c r="CL510" s="248"/>
      <c r="CM510" s="248"/>
      <c r="CN510" s="248"/>
      <c r="CO510" s="248"/>
      <c r="CP510" s="248"/>
      <c r="CQ510" s="248"/>
      <c r="CR510" s="248"/>
      <c r="CS510" s="248"/>
      <c r="CT510" s="248"/>
      <c r="CU510" s="248"/>
      <c r="CV510" s="248"/>
      <c r="CW510" s="248"/>
      <c r="CX510" s="248"/>
      <c r="CY510" s="248"/>
      <c r="CZ510" s="248"/>
      <c r="DA510" s="248"/>
      <c r="DB510" s="248"/>
      <c r="DC510" s="248"/>
      <c r="DD510" s="248"/>
      <c r="DE510" s="248"/>
      <c r="DF510" s="248"/>
      <c r="DG510" s="248"/>
      <c r="DH510" s="248"/>
      <c r="DI510" s="248"/>
      <c r="DJ510" s="248"/>
      <c r="DK510" s="248"/>
      <c r="DL510" s="248"/>
      <c r="DM510" s="248"/>
    </row>
    <row r="511" spans="42:117" x14ac:dyDescent="0.2">
      <c r="AP511" s="248"/>
      <c r="AQ511" s="248"/>
      <c r="AR511" s="248"/>
      <c r="AS511" s="248"/>
      <c r="AT511" s="248"/>
      <c r="AU511" s="248"/>
      <c r="AV511" s="248"/>
      <c r="AW511" s="248"/>
      <c r="AX511" s="248"/>
      <c r="AY511" s="248"/>
      <c r="AZ511" s="248"/>
      <c r="BA511" s="248"/>
      <c r="BB511" s="248"/>
      <c r="BC511" s="248"/>
      <c r="BD511" s="248"/>
      <c r="BE511" s="248"/>
      <c r="BF511" s="248"/>
      <c r="BG511" s="248"/>
      <c r="BH511" s="248"/>
      <c r="BI511" s="248"/>
      <c r="BJ511" s="248"/>
      <c r="BK511" s="248"/>
      <c r="BL511" s="248"/>
      <c r="BM511" s="248"/>
      <c r="BN511" s="248"/>
      <c r="BO511" s="248"/>
      <c r="BP511" s="248"/>
      <c r="BQ511" s="248"/>
      <c r="BR511" s="248"/>
      <c r="BS511" s="248"/>
      <c r="BT511" s="248"/>
      <c r="BU511" s="248"/>
      <c r="BV511" s="248"/>
      <c r="BW511" s="248"/>
      <c r="BX511" s="248"/>
      <c r="BY511" s="248"/>
      <c r="BZ511" s="248"/>
      <c r="CA511" s="248"/>
      <c r="CB511" s="248"/>
      <c r="CC511" s="248"/>
      <c r="CD511" s="248"/>
      <c r="CE511" s="248"/>
      <c r="CF511" s="248"/>
      <c r="CG511" s="248"/>
      <c r="CH511" s="248"/>
      <c r="CI511" s="248"/>
      <c r="CJ511" s="248"/>
      <c r="CK511" s="248"/>
      <c r="CL511" s="248"/>
      <c r="CM511" s="248"/>
      <c r="CN511" s="248"/>
      <c r="CO511" s="248"/>
      <c r="CP511" s="248"/>
      <c r="CQ511" s="248"/>
      <c r="CR511" s="248"/>
      <c r="CS511" s="248"/>
      <c r="CT511" s="248"/>
      <c r="CU511" s="248"/>
      <c r="CV511" s="248"/>
      <c r="CW511" s="248"/>
      <c r="CX511" s="248"/>
      <c r="CY511" s="248"/>
      <c r="CZ511" s="248"/>
      <c r="DA511" s="248"/>
      <c r="DB511" s="248"/>
      <c r="DC511" s="248"/>
      <c r="DD511" s="248"/>
      <c r="DE511" s="248"/>
      <c r="DF511" s="248"/>
      <c r="DG511" s="248"/>
      <c r="DH511" s="248"/>
      <c r="DI511" s="248"/>
      <c r="DJ511" s="248"/>
      <c r="DK511" s="248"/>
      <c r="DL511" s="248"/>
      <c r="DM511" s="248"/>
    </row>
    <row r="512" spans="42:117" x14ac:dyDescent="0.2">
      <c r="AP512" s="248"/>
      <c r="AQ512" s="248"/>
      <c r="AR512" s="248"/>
      <c r="AS512" s="248"/>
      <c r="AT512" s="248"/>
      <c r="AU512" s="248"/>
      <c r="AV512" s="248"/>
      <c r="AW512" s="248"/>
      <c r="AX512" s="248"/>
      <c r="AY512" s="248"/>
      <c r="AZ512" s="248"/>
      <c r="BA512" s="248"/>
      <c r="BB512" s="248"/>
      <c r="BC512" s="248"/>
      <c r="BD512" s="248"/>
      <c r="BE512" s="248"/>
      <c r="BF512" s="248"/>
      <c r="BG512" s="248"/>
      <c r="BH512" s="248"/>
      <c r="BI512" s="248"/>
      <c r="BJ512" s="248"/>
      <c r="BK512" s="248"/>
      <c r="BL512" s="248"/>
      <c r="BM512" s="248"/>
      <c r="BN512" s="248"/>
      <c r="BO512" s="248"/>
      <c r="BP512" s="248"/>
      <c r="BQ512" s="248"/>
      <c r="BR512" s="248"/>
      <c r="BS512" s="248"/>
      <c r="BT512" s="248"/>
      <c r="BU512" s="248"/>
      <c r="BV512" s="248"/>
      <c r="BW512" s="248"/>
      <c r="BX512" s="248"/>
      <c r="BY512" s="248"/>
      <c r="BZ512" s="248"/>
      <c r="CA512" s="248"/>
      <c r="CB512" s="248"/>
      <c r="CC512" s="248"/>
      <c r="CD512" s="248"/>
      <c r="CE512" s="248"/>
      <c r="CF512" s="248"/>
      <c r="CG512" s="248"/>
      <c r="CH512" s="248"/>
      <c r="CI512" s="248"/>
      <c r="CJ512" s="248"/>
      <c r="CK512" s="248"/>
      <c r="CL512" s="248"/>
      <c r="CM512" s="248"/>
      <c r="CN512" s="248"/>
      <c r="CO512" s="248"/>
      <c r="CP512" s="248"/>
      <c r="CQ512" s="248"/>
      <c r="CR512" s="248"/>
      <c r="CS512" s="248"/>
      <c r="CT512" s="248"/>
      <c r="CU512" s="248"/>
      <c r="CV512" s="248"/>
      <c r="CW512" s="248"/>
      <c r="CX512" s="248"/>
      <c r="CY512" s="248"/>
      <c r="CZ512" s="248"/>
      <c r="DA512" s="248"/>
      <c r="DB512" s="248"/>
      <c r="DC512" s="248"/>
      <c r="DD512" s="248"/>
      <c r="DE512" s="248"/>
      <c r="DF512" s="248"/>
      <c r="DG512" s="248"/>
      <c r="DH512" s="248"/>
      <c r="DI512" s="248"/>
      <c r="DJ512" s="248"/>
      <c r="DK512" s="248"/>
      <c r="DL512" s="248"/>
      <c r="DM512" s="248"/>
    </row>
    <row r="513" spans="42:117" x14ac:dyDescent="0.2">
      <c r="AP513" s="248"/>
      <c r="AQ513" s="248"/>
      <c r="AR513" s="248"/>
      <c r="AS513" s="248"/>
      <c r="AT513" s="248"/>
      <c r="AU513" s="248"/>
      <c r="AV513" s="248"/>
      <c r="AW513" s="248"/>
      <c r="AX513" s="248"/>
      <c r="AY513" s="248"/>
      <c r="AZ513" s="248"/>
      <c r="BA513" s="248"/>
      <c r="BB513" s="248"/>
      <c r="BC513" s="248"/>
      <c r="BD513" s="248"/>
      <c r="BE513" s="248"/>
      <c r="BF513" s="248"/>
      <c r="BG513" s="248"/>
      <c r="BH513" s="248"/>
      <c r="BI513" s="248"/>
      <c r="BJ513" s="248"/>
      <c r="BK513" s="248"/>
      <c r="BL513" s="248"/>
      <c r="BM513" s="248"/>
      <c r="BN513" s="248"/>
      <c r="BO513" s="248"/>
      <c r="BP513" s="248"/>
      <c r="BQ513" s="248"/>
      <c r="BR513" s="248"/>
      <c r="BS513" s="248"/>
      <c r="BT513" s="248"/>
      <c r="BU513" s="248"/>
      <c r="BV513" s="248"/>
      <c r="BW513" s="248"/>
      <c r="BX513" s="248"/>
      <c r="BY513" s="248"/>
      <c r="BZ513" s="248"/>
      <c r="CA513" s="248"/>
      <c r="CB513" s="248"/>
      <c r="CC513" s="248"/>
      <c r="CD513" s="248"/>
      <c r="CE513" s="248"/>
      <c r="CF513" s="248"/>
      <c r="CG513" s="248"/>
      <c r="CH513" s="248"/>
      <c r="CI513" s="248"/>
      <c r="CJ513" s="248"/>
      <c r="CK513" s="248"/>
      <c r="CL513" s="248"/>
      <c r="CM513" s="248"/>
      <c r="CN513" s="248"/>
      <c r="CO513" s="248"/>
      <c r="CP513" s="248"/>
      <c r="CQ513" s="248"/>
      <c r="CR513" s="248"/>
      <c r="CS513" s="248"/>
      <c r="CT513" s="248"/>
      <c r="CU513" s="248"/>
      <c r="CV513" s="248"/>
      <c r="CW513" s="248"/>
      <c r="CX513" s="248"/>
      <c r="CY513" s="248"/>
      <c r="CZ513" s="248"/>
      <c r="DA513" s="248"/>
      <c r="DB513" s="248"/>
      <c r="DC513" s="248"/>
      <c r="DD513" s="248"/>
      <c r="DE513" s="248"/>
      <c r="DF513" s="248"/>
      <c r="DG513" s="248"/>
      <c r="DH513" s="248"/>
      <c r="DI513" s="248"/>
      <c r="DJ513" s="248"/>
      <c r="DK513" s="248"/>
      <c r="DL513" s="248"/>
      <c r="DM513" s="248"/>
    </row>
    <row r="514" spans="42:117" x14ac:dyDescent="0.2">
      <c r="AP514" s="248"/>
      <c r="AQ514" s="248"/>
      <c r="AR514" s="248"/>
      <c r="AS514" s="248"/>
      <c r="AT514" s="248"/>
      <c r="AU514" s="248"/>
      <c r="AV514" s="248"/>
      <c r="AW514" s="248"/>
      <c r="AX514" s="248"/>
      <c r="AY514" s="248"/>
      <c r="AZ514" s="248"/>
      <c r="BA514" s="248"/>
      <c r="BB514" s="248"/>
      <c r="BC514" s="248"/>
      <c r="BD514" s="248"/>
      <c r="BE514" s="248"/>
      <c r="BF514" s="248"/>
      <c r="BG514" s="248"/>
      <c r="BH514" s="248"/>
      <c r="BI514" s="248"/>
      <c r="BJ514" s="248"/>
      <c r="BK514" s="248"/>
      <c r="BL514" s="248"/>
      <c r="BM514" s="248"/>
      <c r="BN514" s="248"/>
      <c r="BO514" s="248"/>
      <c r="BP514" s="248"/>
      <c r="BQ514" s="248"/>
      <c r="BR514" s="248"/>
      <c r="BS514" s="248"/>
      <c r="BT514" s="248"/>
      <c r="BU514" s="248"/>
      <c r="BV514" s="248"/>
      <c r="BW514" s="248"/>
      <c r="BX514" s="248"/>
      <c r="BY514" s="248"/>
      <c r="BZ514" s="248"/>
      <c r="CA514" s="248"/>
      <c r="CB514" s="248"/>
      <c r="CC514" s="248"/>
      <c r="CD514" s="248"/>
      <c r="CE514" s="248"/>
      <c r="CF514" s="248"/>
      <c r="CG514" s="248"/>
      <c r="CH514" s="248"/>
      <c r="CI514" s="248"/>
      <c r="CJ514" s="248"/>
      <c r="CK514" s="248"/>
      <c r="CL514" s="248"/>
      <c r="CM514" s="248"/>
      <c r="CN514" s="248"/>
      <c r="CO514" s="248"/>
      <c r="CP514" s="248"/>
      <c r="CQ514" s="248"/>
      <c r="CR514" s="248"/>
      <c r="CS514" s="248"/>
      <c r="CT514" s="248"/>
      <c r="CU514" s="248"/>
      <c r="CV514" s="248"/>
      <c r="CW514" s="248"/>
      <c r="CX514" s="248"/>
      <c r="CY514" s="248"/>
      <c r="CZ514" s="248"/>
      <c r="DA514" s="248"/>
      <c r="DB514" s="248"/>
      <c r="DC514" s="248"/>
      <c r="DD514" s="248"/>
      <c r="DE514" s="248"/>
      <c r="DF514" s="248"/>
      <c r="DG514" s="248"/>
      <c r="DH514" s="248"/>
      <c r="DI514" s="248"/>
      <c r="DJ514" s="248"/>
      <c r="DK514" s="248"/>
      <c r="DL514" s="248"/>
      <c r="DM514" s="248"/>
    </row>
    <row r="515" spans="42:117" x14ac:dyDescent="0.2">
      <c r="AP515" s="248"/>
      <c r="AQ515" s="248"/>
      <c r="AR515" s="248"/>
      <c r="AS515" s="248"/>
      <c r="AT515" s="248"/>
      <c r="AU515" s="248"/>
      <c r="AV515" s="248"/>
      <c r="AW515" s="248"/>
      <c r="AX515" s="248"/>
      <c r="AY515" s="248"/>
      <c r="AZ515" s="248"/>
      <c r="BA515" s="248"/>
      <c r="BB515" s="248"/>
      <c r="BC515" s="248"/>
      <c r="BD515" s="248"/>
      <c r="BE515" s="248"/>
      <c r="BF515" s="248"/>
      <c r="BG515" s="248"/>
      <c r="BH515" s="248"/>
      <c r="BI515" s="248"/>
      <c r="BJ515" s="248"/>
      <c r="BK515" s="248"/>
      <c r="BL515" s="248"/>
      <c r="BM515" s="248"/>
      <c r="BN515" s="248"/>
      <c r="BO515" s="248"/>
      <c r="BP515" s="248"/>
      <c r="BQ515" s="248"/>
      <c r="BR515" s="248"/>
      <c r="BS515" s="248"/>
      <c r="BT515" s="248"/>
      <c r="BU515" s="248"/>
      <c r="BV515" s="248"/>
      <c r="BW515" s="248"/>
      <c r="BX515" s="248"/>
      <c r="BY515" s="248"/>
      <c r="BZ515" s="248"/>
      <c r="CA515" s="248"/>
      <c r="CB515" s="248"/>
      <c r="CC515" s="248"/>
      <c r="CD515" s="248"/>
      <c r="CE515" s="248"/>
      <c r="CF515" s="248"/>
      <c r="CG515" s="248"/>
      <c r="CH515" s="248"/>
      <c r="CI515" s="248"/>
      <c r="CJ515" s="248"/>
      <c r="CK515" s="248"/>
      <c r="CL515" s="248"/>
      <c r="CM515" s="248"/>
      <c r="CN515" s="248"/>
      <c r="CO515" s="248"/>
      <c r="CP515" s="248"/>
      <c r="CQ515" s="248"/>
      <c r="CR515" s="248"/>
      <c r="CS515" s="248"/>
      <c r="CT515" s="248"/>
      <c r="CU515" s="248"/>
      <c r="CV515" s="248"/>
      <c r="CW515" s="248"/>
      <c r="CX515" s="248"/>
      <c r="CY515" s="248"/>
      <c r="CZ515" s="248"/>
      <c r="DA515" s="248"/>
      <c r="DB515" s="248"/>
      <c r="DC515" s="248"/>
      <c r="DD515" s="248"/>
      <c r="DE515" s="248"/>
      <c r="DF515" s="248"/>
      <c r="DG515" s="248"/>
      <c r="DH515" s="248"/>
      <c r="DI515" s="248"/>
      <c r="DJ515" s="248"/>
      <c r="DK515" s="248"/>
      <c r="DL515" s="248"/>
      <c r="DM515" s="248"/>
    </row>
    <row r="516" spans="42:117" x14ac:dyDescent="0.2">
      <c r="AP516" s="248"/>
      <c r="AQ516" s="248"/>
      <c r="AR516" s="248"/>
      <c r="AS516" s="248"/>
      <c r="AT516" s="248"/>
      <c r="AU516" s="248"/>
      <c r="AV516" s="248"/>
      <c r="AW516" s="248"/>
      <c r="AX516" s="248"/>
      <c r="AY516" s="248"/>
      <c r="AZ516" s="248"/>
      <c r="BA516" s="248"/>
      <c r="BB516" s="248"/>
      <c r="BC516" s="248"/>
      <c r="BD516" s="248"/>
      <c r="BE516" s="248"/>
      <c r="BF516" s="248"/>
      <c r="BG516" s="248"/>
      <c r="BH516" s="248"/>
      <c r="BI516" s="248"/>
      <c r="BJ516" s="248"/>
      <c r="BK516" s="248"/>
      <c r="BL516" s="248"/>
      <c r="BM516" s="248"/>
      <c r="BN516" s="248"/>
      <c r="BO516" s="248"/>
      <c r="BP516" s="248"/>
      <c r="BQ516" s="248"/>
      <c r="BR516" s="248"/>
      <c r="BS516" s="248"/>
      <c r="BT516" s="248"/>
      <c r="BU516" s="248"/>
      <c r="BV516" s="248"/>
      <c r="BW516" s="248"/>
      <c r="BX516" s="248"/>
      <c r="BY516" s="248"/>
      <c r="BZ516" s="248"/>
      <c r="CA516" s="248"/>
      <c r="CB516" s="248"/>
      <c r="CC516" s="248"/>
      <c r="CD516" s="248"/>
      <c r="CE516" s="248"/>
      <c r="CF516" s="248"/>
      <c r="CG516" s="248"/>
      <c r="CH516" s="248"/>
      <c r="CI516" s="248"/>
      <c r="CJ516" s="248"/>
      <c r="CK516" s="248"/>
      <c r="CL516" s="248"/>
      <c r="CM516" s="248"/>
      <c r="CN516" s="248"/>
      <c r="CO516" s="248"/>
      <c r="CP516" s="248"/>
      <c r="CQ516" s="248"/>
      <c r="CR516" s="248"/>
      <c r="CS516" s="248"/>
      <c r="CT516" s="248"/>
      <c r="CU516" s="248"/>
      <c r="CV516" s="248"/>
      <c r="CW516" s="248"/>
      <c r="CX516" s="248"/>
      <c r="CY516" s="248"/>
      <c r="CZ516" s="248"/>
      <c r="DA516" s="248"/>
      <c r="DB516" s="248"/>
      <c r="DC516" s="248"/>
      <c r="DD516" s="248"/>
      <c r="DE516" s="248"/>
      <c r="DF516" s="248"/>
      <c r="DG516" s="248"/>
      <c r="DH516" s="248"/>
      <c r="DI516" s="248"/>
      <c r="DJ516" s="248"/>
      <c r="DK516" s="248"/>
      <c r="DL516" s="248"/>
      <c r="DM516" s="248"/>
    </row>
    <row r="517" spans="42:117" x14ac:dyDescent="0.2">
      <c r="AP517" s="248"/>
      <c r="AQ517" s="248"/>
      <c r="AR517" s="248"/>
      <c r="AS517" s="248"/>
      <c r="AT517" s="248"/>
      <c r="AU517" s="248"/>
      <c r="AV517" s="248"/>
      <c r="AW517" s="248"/>
      <c r="AX517" s="248"/>
      <c r="AY517" s="248"/>
      <c r="AZ517" s="248"/>
      <c r="BA517" s="248"/>
      <c r="BB517" s="248"/>
      <c r="BC517" s="248"/>
      <c r="BD517" s="248"/>
      <c r="BE517" s="248"/>
      <c r="BF517" s="248"/>
      <c r="BG517" s="248"/>
      <c r="BH517" s="248"/>
      <c r="BI517" s="248"/>
      <c r="BJ517" s="248"/>
      <c r="BK517" s="248"/>
      <c r="BL517" s="248"/>
      <c r="BM517" s="248"/>
      <c r="BN517" s="248"/>
      <c r="BO517" s="248"/>
      <c r="BP517" s="248"/>
      <c r="BQ517" s="248"/>
      <c r="BR517" s="248"/>
      <c r="BS517" s="248"/>
      <c r="BT517" s="248"/>
      <c r="BU517" s="248"/>
      <c r="BV517" s="248"/>
      <c r="BW517" s="248"/>
      <c r="BX517" s="248"/>
      <c r="BY517" s="248"/>
      <c r="BZ517" s="248"/>
      <c r="CA517" s="248"/>
      <c r="CB517" s="248"/>
      <c r="CC517" s="248"/>
      <c r="CD517" s="248"/>
      <c r="CE517" s="248"/>
      <c r="CF517" s="248"/>
      <c r="CG517" s="248"/>
      <c r="CH517" s="248"/>
      <c r="CI517" s="248"/>
      <c r="CJ517" s="248"/>
      <c r="CK517" s="248"/>
      <c r="CL517" s="248"/>
      <c r="CM517" s="248"/>
      <c r="CN517" s="248"/>
      <c r="CO517" s="248"/>
      <c r="CP517" s="248"/>
      <c r="CQ517" s="248"/>
      <c r="CR517" s="248"/>
      <c r="CS517" s="248"/>
      <c r="CT517" s="248"/>
      <c r="CU517" s="248"/>
      <c r="CV517" s="248"/>
      <c r="CW517" s="248"/>
      <c r="CX517" s="248"/>
      <c r="CY517" s="248"/>
      <c r="CZ517" s="248"/>
      <c r="DA517" s="248"/>
      <c r="DB517" s="248"/>
      <c r="DC517" s="248"/>
      <c r="DD517" s="248"/>
      <c r="DE517" s="248"/>
      <c r="DF517" s="248"/>
      <c r="DG517" s="248"/>
      <c r="DH517" s="248"/>
      <c r="DI517" s="248"/>
      <c r="DJ517" s="248"/>
      <c r="DK517" s="248"/>
      <c r="DL517" s="248"/>
      <c r="DM517" s="248"/>
    </row>
  </sheetData>
  <mergeCells count="12">
    <mergeCell ref="E4:F4"/>
    <mergeCell ref="H2:I4"/>
    <mergeCell ref="P7:Q7"/>
    <mergeCell ref="A194:F194"/>
    <mergeCell ref="A210:F210"/>
    <mergeCell ref="B7:E7"/>
    <mergeCell ref="A5:H5"/>
    <mergeCell ref="P5:Q5"/>
    <mergeCell ref="P6:Q6"/>
    <mergeCell ref="A7:A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7.1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2023-02-16T11:05:19Z</cp:lastPrinted>
  <dcterms:created xsi:type="dcterms:W3CDTF">2007-10-08T10:10:55Z</dcterms:created>
  <dcterms:modified xsi:type="dcterms:W3CDTF">2023-03-30T09:17:19Z</dcterms:modified>
</cp:coreProperties>
</file>