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352" windowHeight="7692" activeTab="4"/>
  </bookViews>
  <sheets>
    <sheet name="прил.6" sheetId="1" r:id="rId1"/>
    <sheet name="прил.7" sheetId="2" r:id="rId2"/>
    <sheet name="прил.5" sheetId="3" r:id="rId3"/>
    <sheet name="прил.4" sheetId="4" r:id="rId4"/>
    <sheet name="прил 8" sheetId="5" r:id="rId5"/>
  </sheets>
  <definedNames/>
  <calcPr fullCalcOnLoad="1"/>
</workbook>
</file>

<file path=xl/sharedStrings.xml><?xml version="1.0" encoding="utf-8"?>
<sst xmlns="http://schemas.openxmlformats.org/spreadsheetml/2006/main" count="1029" uniqueCount="301">
  <si>
    <t>0145407</t>
  </si>
  <si>
    <t>0145510</t>
  </si>
  <si>
    <t>0200059</t>
  </si>
  <si>
    <t>0202100</t>
  </si>
  <si>
    <t>0300000</t>
  </si>
  <si>
    <t>0302100</t>
  </si>
  <si>
    <t>0400000</t>
  </si>
  <si>
    <t>0402100</t>
  </si>
  <si>
    <t>0500000</t>
  </si>
  <si>
    <t>0510000</t>
  </si>
  <si>
    <t>0512100</t>
  </si>
  <si>
    <t>0515408</t>
  </si>
  <si>
    <t>0520000</t>
  </si>
  <si>
    <t>0520059</t>
  </si>
  <si>
    <t>0530000</t>
  </si>
  <si>
    <t>0532100</t>
  </si>
  <si>
    <t>0600000</t>
  </si>
  <si>
    <t>0600059</t>
  </si>
  <si>
    <t>0602100</t>
  </si>
  <si>
    <t>0602101</t>
  </si>
  <si>
    <t>0605424</t>
  </si>
  <si>
    <t>0700000</t>
  </si>
  <si>
    <t>55.0.0000</t>
  </si>
  <si>
    <t>54.0.0000</t>
  </si>
  <si>
    <t>56.0.0000</t>
  </si>
  <si>
    <t>КУЛЬТУРА, КИНЕМАТОГРАФИЯ</t>
  </si>
  <si>
    <t>58.0.0000</t>
  </si>
  <si>
    <t>59.0.0000</t>
  </si>
  <si>
    <t>57.0.0000</t>
  </si>
  <si>
    <t>Приложение 6 к решению</t>
  </si>
  <si>
    <t>Приложение 7 к решению</t>
  </si>
  <si>
    <t>Приложение 8  к решению</t>
  </si>
  <si>
    <t>Бюджет</t>
  </si>
  <si>
    <t>Коды</t>
  </si>
  <si>
    <t>ведомственной классификации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</si>
  <si>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</si>
  <si>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</si>
  <si>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</si>
  <si>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</si>
  <si>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</si>
  <si>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</si>
  <si>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</si>
  <si>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</si>
  <si>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</si>
  <si>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</si>
  <si>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</si>
  <si>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</si>
  <si>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</si>
  <si>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</si>
  <si>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</si>
  <si>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</si>
  <si>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</si>
  <si>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</si>
  <si>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(рубли РФ)</t>
  </si>
  <si>
    <t>ИТОГО</t>
  </si>
  <si>
    <t>Приложение 7</t>
  </si>
  <si>
    <t>к решению Совета депутатов</t>
  </si>
  <si>
    <t>от __________ 2007 года № ____</t>
  </si>
  <si>
    <t xml:space="preserve">Функционирование высшего должностного лица </t>
  </si>
  <si>
    <t>Условно утвержденные расходы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</si>
  <si>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</si>
  <si>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</si>
  <si>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</si>
  <si>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</si>
  <si>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</si>
  <si>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</si>
  <si>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</si>
  <si>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</si>
  <si>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</si>
  <si>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</si>
  <si>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</si>
  <si>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Дотации из РФФПП на выравнивание уровня  бюджетной обеспеченности(2 часть  РФФПП)</t>
  </si>
  <si>
    <t>Субвенции по осуществлению полномочий по  первичному воинскому учету</t>
  </si>
  <si>
    <t>субсидии из регионального фонда софинансирования расходов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</si>
  <si>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</si>
  <si>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</si>
  <si>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</si>
  <si>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 xml:space="preserve"> (тыс. руб.)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</si>
  <si>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</si>
  <si>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</si>
  <si>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 xml:space="preserve"> местный   </t>
  </si>
  <si>
    <t>бюджет</t>
  </si>
  <si>
    <t xml:space="preserve">                                                                                                  всего</t>
  </si>
  <si>
    <t>год</t>
  </si>
  <si>
    <t>Дотации поселениям   в расчете на 1 жителя  (1 часть  РФФПП)</t>
  </si>
  <si>
    <t>окружной  бюджет</t>
  </si>
  <si>
    <t>плановый период</t>
  </si>
  <si>
    <t>В том числе за счет регионального фонда компенсации</t>
  </si>
  <si>
    <t>Приложение 5  к решению</t>
  </si>
  <si>
    <t>от 16.12.2008года № 15</t>
  </si>
  <si>
    <t>Всего</t>
  </si>
  <si>
    <t>Жилищное хозяйство(пониж.коэф.)</t>
  </si>
  <si>
    <t>плюс 118</t>
  </si>
  <si>
    <t>плюс 200</t>
  </si>
  <si>
    <t xml:space="preserve">Иные межбюджетные трансферты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</si>
  <si>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</si>
  <si>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</si>
  <si>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</si>
  <si>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</si>
  <si>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</si>
  <si>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</si>
  <si>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</si>
  <si>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</si>
  <si>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</si>
  <si>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</si>
  <si>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</si>
  <si>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</si>
  <si>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</si>
  <si>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Жилищное хозяйство (подвоз воды 241)</t>
  </si>
  <si>
    <t>Коммунальное хозяйство</t>
  </si>
  <si>
    <t>Другие вопросы в области жилищно-коммунального хозяйства(ДОР.деят)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</si>
  <si>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</si>
  <si>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</si>
  <si>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</si>
  <si>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</si>
  <si>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</si>
  <si>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</si>
  <si>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Пенсии за выслугу лет</t>
  </si>
  <si>
    <t>Охрана окружающей среды</t>
  </si>
  <si>
    <t>Другие вопросы в области охраны окружающей среды</t>
  </si>
  <si>
    <t>Иные межбюджетные трансферты</t>
  </si>
  <si>
    <t>2012 год после закл.сч.</t>
  </si>
  <si>
    <t>Иные выплаты персоналу, за исключением фонда оплаты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</si>
  <si>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</si>
  <si>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 (бти)</t>
  </si>
  <si>
    <t>ВЫБОРЫ</t>
  </si>
  <si>
    <t>субсидия</t>
  </si>
  <si>
    <t>Субвенции по осуществлению федеральных полномочий по государственной регистрации актов гражданского состояния</t>
  </si>
  <si>
    <t>2015 год</t>
  </si>
  <si>
    <t>Целевая программа "Комплексные меры пожарной безопасностина обьектах социального назначения и жилищного фонда в районе на 2013 -2015 годы"</t>
  </si>
  <si>
    <t>Целевая программа ХМАО-Югры"Укрепление пожарной безопасности в Ханты-Мансийском автономном округе-Югре в 2011-2013 годахи на период до 2015 года"</t>
  </si>
  <si>
    <t xml:space="preserve"> ЦП"Обеспечение экологической безопасности в Нижневартовском районе  в 2012-2014годах"</t>
  </si>
  <si>
    <t>Программа"Развитие системы обращения с отходами производства и потребления в  Ханты-Мансийском автономном округе-Югре в 2012-2015 годы и на период до 2020 года"</t>
  </si>
  <si>
    <t>Другие вопросы в области национальной безопасности и правоохранительной деятельности</t>
  </si>
  <si>
    <t>Дотации на поддержку мер по обеспечению сбалансированности бюджета поселения</t>
  </si>
  <si>
    <t xml:space="preserve">            всего</t>
  </si>
  <si>
    <t>Всего межбюд жетных трансфер тов</t>
  </si>
  <si>
    <t xml:space="preserve">Плановый </t>
  </si>
  <si>
    <t>период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</si>
  <si>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</si>
  <si>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</si>
  <si>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</si>
  <si>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</si>
  <si>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Приложение 4 к решению</t>
  </si>
  <si>
    <t>сельского поселения Покур</t>
  </si>
  <si>
    <t>Объем межбюджетных трансфертов поселению из вышестоящих бюджетов на 2014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2015 и 2016 годов</t>
  </si>
  <si>
    <t>2016 год</t>
  </si>
  <si>
    <t>Фонд оплаты труда государственных (муниципальных) органов и взносы по обязательному социальному страхованию</t>
  </si>
  <si>
    <t>5000059</t>
  </si>
  <si>
    <t xml:space="preserve"> Закупка товаров, работ, услуг в сфере информационно-коммуникационных технологий </t>
  </si>
  <si>
    <t>Ведомственная целевая программа " Обеспечение реализации полномочий администрации с.п.Покур на 2014-2016гг"</t>
  </si>
  <si>
    <t>5300059</t>
  </si>
  <si>
    <t xml:space="preserve">Распределение бюджетных ассигнований по разделам и подразделам классификации расходов бюджета на 2014 год и плановый период                                                              2015 и 2016 годов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</si>
  <si>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2014  год и плановый период 2015 и 2016 годов
</t>
  </si>
  <si>
    <t>Ведомственная целевая программа " Обеспечение реализации отдельных полномочий администрации с.п.Покур на 2014-2016годы"</t>
  </si>
  <si>
    <t>50.0.0000</t>
  </si>
  <si>
    <t>50.0.0201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</si>
  <si>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</si>
  <si>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</si>
  <si>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50.0.0240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</si>
  <si>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</si>
  <si>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</si>
  <si>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50.0.0204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</si>
  <si>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с.п. Покур на 2014 – 2016 годы"</t>
  </si>
  <si>
    <t>Иные бюджетные ассигнования</t>
  </si>
  <si>
    <t>52.0.0704</t>
  </si>
  <si>
    <t>52.0.0000</t>
  </si>
  <si>
    <t>52.0.0999</t>
  </si>
  <si>
    <t>53.0.0000</t>
  </si>
  <si>
    <t>Расходы на выплаты персоналу казенных учреждений</t>
  </si>
  <si>
    <t>53.0.0059</t>
  </si>
  <si>
    <t>НАЦИОНАЛЬНАЯ ОБОРОНА</t>
  </si>
  <si>
    <t>ОБЩЕГОСУДАРСТВЕННЫЕ ВОПРОСЫ</t>
  </si>
  <si>
    <t>50.0.5118</t>
  </si>
  <si>
    <t>51.0.0000</t>
  </si>
  <si>
    <t xml:space="preserve">Расходы на реализацию мероприятий ведомственной программы «Защита населения и территорий от чрезвычайных ситуаций в сельском поселении Покур на 2014-2016 годы» </t>
  </si>
  <si>
    <t>Ведомственная программа " Защита населения и территорий от чрезвычайных ситуаций в сельском поселении Покур на 2014-2016годы"</t>
  </si>
  <si>
    <t>42.0.0000</t>
  </si>
  <si>
    <t>42.0.2101</t>
  </si>
  <si>
    <t>40.0.2101</t>
  </si>
  <si>
    <t>41.0.2100</t>
  </si>
  <si>
    <t>41.0.2101</t>
  </si>
  <si>
    <t>54.0.2100</t>
  </si>
  <si>
    <t>55.0.2100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</si>
  <si>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</si>
  <si>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</si>
  <si>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56.0.2100</t>
  </si>
  <si>
    <t>57.0.2100</t>
  </si>
  <si>
    <t>ВР</t>
  </si>
  <si>
    <t>ЦСР</t>
  </si>
  <si>
    <t>Сумма на 2014 год</t>
  </si>
  <si>
    <t>0100000</t>
  </si>
  <si>
    <t>0110000</t>
  </si>
  <si>
    <t>0110059</t>
  </si>
  <si>
    <t>0112100</t>
  </si>
  <si>
    <t>0115502</t>
  </si>
  <si>
    <t>0115503</t>
  </si>
  <si>
    <t>0115504</t>
  </si>
  <si>
    <t>0115505</t>
  </si>
  <si>
    <t>0115506</t>
  </si>
  <si>
    <t>0115507</t>
  </si>
  <si>
    <t>0120000</t>
  </si>
  <si>
    <t>0122100</t>
  </si>
  <si>
    <t>0130000</t>
  </si>
  <si>
    <t>0132100</t>
  </si>
  <si>
    <t>0140000</t>
  </si>
  <si>
    <t>0142100</t>
  </si>
  <si>
    <t xml:space="preserve">        Сумма на год</t>
  </si>
  <si>
    <t>Приложение 5 к решению</t>
  </si>
  <si>
    <t>40.0.0000</t>
  </si>
  <si>
    <t>41.0.0000</t>
  </si>
  <si>
    <t>58.0.0059</t>
  </si>
  <si>
    <t>59.0.0059</t>
  </si>
  <si>
    <t>0710000</t>
  </si>
  <si>
    <t>0715514</t>
  </si>
  <si>
    <t>0720000</t>
  </si>
  <si>
    <t>0725514</t>
  </si>
  <si>
    <t>0730000</t>
  </si>
  <si>
    <t>0732100</t>
  </si>
  <si>
    <t>0735514</t>
  </si>
  <si>
    <t>0740000</t>
  </si>
  <si>
    <t>0745514</t>
  </si>
  <si>
    <t>0750000</t>
  </si>
  <si>
    <t>0755514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</si>
  <si>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поселения на 2014 год и на плановый период 2015 и 2016 годов</t>
  </si>
  <si>
    <t xml:space="preserve">Ведомственная структура расходов бюджета поселения на 2014  год и плановый период 2015 и 2016 годов
</t>
  </si>
  <si>
    <t>00.0.0000</t>
  </si>
  <si>
    <t>(рубли)</t>
  </si>
  <si>
    <t>Муниципальная программа"Развитие транспортной системы сельского поселения Покур на 2014-2020 годы"</t>
  </si>
  <si>
    <t>Расходы на реализацию мероприятий  в рамках муниципальной программы"Развитие транспортной системы сельского поселения Покур на 2014-2020 годы"</t>
  </si>
  <si>
    <t>В том числе за счет субвенций</t>
  </si>
  <si>
    <t>50.0.2100</t>
  </si>
  <si>
    <t>Функционирование высшего должностного лица субъекта Российской Федерации и муниципального образования</t>
  </si>
  <si>
    <t>Ведомственная целевая программа  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</si>
  <si>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 по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</si>
  <si>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</si>
  <si>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Ведомственая целевая программа «Организация бюджетного процесса в сельском поселения Покур на 2014-2016годы».</t>
  </si>
  <si>
    <t>Глава муниципального образования  расходы в рамках ведомственной целевой программы"Обеспечение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</si>
  <si>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</si>
  <si>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Ведомственная целевая программа "Обеспечение реализации отдельных  полномочий администрации сельского поселения Покур на 2014 – 2016 годы"</t>
  </si>
  <si>
    <t>Ведомственная целевая программа"Обеспечение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</si>
  <si>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</si>
  <si>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Субвенции на осуществление первичного воинского учета на территориях, где отсутствуют военные комиссариаты, (федеральный бюджет),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</si>
  <si>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</si>
  <si>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50.0.5519</t>
  </si>
  <si>
    <t>Расходы на реализацию мероприятий в рамках ведомственной программы " Защита населения и территорий от чрезвычайных ситуаций в сельском поселении Покур на 2014-2016годы"</t>
  </si>
  <si>
    <t>Муниципальная программа"Развитие транспортной системы сельского поселения Покур на 2014-2020годы»</t>
  </si>
  <si>
    <t>Софинансирование муниципальной программы"Развитие транспортной системы сельского поселения Покур на 2014-2020годы»</t>
  </si>
  <si>
    <t>Расходы на реализацию мероприятий в рамках ведомственной программы  "Мероприятия в области информационно-коммуникационных технологий и связи сельского поселения Покур на 2014-2016 годы"</t>
  </si>
  <si>
    <t>Ведомственная целевая программа "Мероприятия в области информационно-коммуникационных технологий и связи сельского поселения Покур на 2014-2016 годы"</t>
  </si>
  <si>
    <t>Ведомственная целевая программа "Мероприятия в области жилищно-коммунального хозяйства сельского поселения Покур на 2014-2016 годы"</t>
  </si>
  <si>
    <t>Ведомственная целевая программа "Благоустройство и озеленение сельского поселения Покур на 2014-2016 годы"</t>
  </si>
  <si>
    <t>Расходы на реализацию мероприятий в рамках ведомственной программы "Благоустройство и озеленение сельского поселения Покур на 2014-2016 годы"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</si>
  <si>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2014-2016 годы"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</si>
  <si>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2014-2016 годы"</t>
  </si>
  <si>
    <t>Ведомственная целевая программа "Развитие физической культуры и спорта в сельском поселении Покур на 2014–2016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</si>
  <si>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2014–2016 годы"</t>
  </si>
  <si>
    <t>Расходы на обеспечение деятельности учреждения, в рамках ведомственной целевой программы"Осуществление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</si>
  <si>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</si>
  <si>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42.0.5420</t>
  </si>
  <si>
    <t>Ведомственая целевая программа «Организация бюджетного процесса в сельском поселения Покур на 2014-2016  годы».</t>
  </si>
  <si>
    <t xml:space="preserve"> 55.0.0000 </t>
  </si>
  <si>
    <t>Фонд оплаты труда казенных учреждений и взносы по обязательному социальному страхованию</t>
  </si>
  <si>
    <t>Межбюджетные трансферты</t>
  </si>
  <si>
    <t>Ведомственная целевая программа "Энергосбережение и повышение энергетической эффективности на территории сельского поселения Покур на 2014–2016 годы."</t>
  </si>
  <si>
    <t>Расходы на реализацию мероприятий в рамках ведомственной программы  "Энергосбережение и повышение энергетической эффективности на территории сельского поселения Покур на 2014–2016 годы."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</si>
  <si>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</si>
  <si>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</si>
  <si>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на обеспечение деятельности учреждения, в рамках ведомственной целевой программы""Осуществление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</si>
  <si>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Расходы на реализацию мероприятий в рамках ведомственной целевой программы"Мероприятия в области жилищно-коммунального хозяйства сельского поселения Покур на 2014-2016 годы"</t>
  </si>
  <si>
    <t>Расходы на реализацию мероприятий в рамках ведомственной целевой программы"Энергосбережение и повышение энергетической эффективности на территории сельского поселения Покур на 2014–2016 годы."</t>
  </si>
  <si>
    <t>Расходы на реализацию мероприятий в рамках ведомственной целевой программы"Мероприятия в области информационно-коммуникационных технологий и связи сельского поселения Покур на 2014-2016 годы"</t>
  </si>
  <si>
    <t>Расходы на реализацию мероприятий в рамках ведомственной целевой программы "Мероприятия в области жилищно-коммунального хозяйства сельского поселения Покур на 2014-2016 годы"</t>
  </si>
  <si>
    <t>Расходы на реализацию мероприятий в рамках ведомственной целевой программы  "Мероприятия в области жилищно-коммунального хозяйства сельского поселения Покур на 2014-2016 годы"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</si>
  <si>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</si>
  <si>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</si>
  <si>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Резервный фонд в рамках ведомственной целевой программы«Организация бюджетного процесса в сельском поселения Покур на 2014-2016годы».</t>
  </si>
  <si>
    <t>Условно утверждаемые расходы в рамках ведомственной целевой программы«Организация бюджетного процесса в сельском поселения Покур на 2014-2016годы».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</si>
  <si>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 " государственной программы "Обеспечение прав и законных интересов населения ХМАО-Югры в отдельных сферах жизнедеятельности в 2014-2016г (федеральный бюджет),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</si>
  <si>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51.0.2100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</si>
  <si>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</si>
  <si>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</si>
  <si>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</si>
  <si>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>Муниципальная программа «Профилактика правонарушений в сфере общественного порядка в сельском поселении Покур на 2014-2020 годы»</t>
  </si>
  <si>
    <t>Субсидии местным бюджетам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в рамках муниципальной  программы «Профилактика правонарушений в сфере общественного порядка в сельском поселении Покур на 2014-2020 годы»(бюджет округа)</t>
  </si>
  <si>
    <t>40.0.5412</t>
  </si>
  <si>
    <t>Софинансирование расходов на реализацию мероприятий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 в рамках муниципальной  программы «Профилактика правонарушений в сфере общественного порядка в сельском поселении Покур на 2014-2020 годы»(бюджет поселения)</t>
  </si>
  <si>
    <t>Расходы на реализацию мероприятий государственной программы "Развитие транспортной системы Ханты-Мансийского автономного округа – Югры на 2014 – 2020 годы"в рамках муниципальной программы «Развитие транспортной системы Нижневартовского района на 2014-2020 годы»   в рамках муниципальной программы «Развитие транспортной системы сельского поселения Покур на 2014-2020годы»</t>
  </si>
  <si>
    <t>Софинансирование государственной программы "Развитие транспортной системы Ханты-Мансийского автономного округа – Югры на 2014 – 2020 годы"в рамках муниципальной программы «Развитие транспортной системы Нижневартовского района на 2014-2020 годы»   в рамках муниципальной программы «Развитие транспортной системы сельского поселения Покур на 2014-2020годы»</t>
  </si>
  <si>
    <t>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2014-2020гг"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</si>
  <si>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Расходы на реализацию мероприятий подпрограммы «Градостроительная деятельность» в рамках муниципальной программы «Обеспечение доступным и комфортным жильем жителей Нижневартовского района в 2014–2020 годах», 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</si>
  <si>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09.1.2100 </t>
  </si>
  <si>
    <t xml:space="preserve"> 09.1.0000 </t>
  </si>
  <si>
    <t>Расходы на реализацию мероприятий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</si>
  <si>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подпрограммы «Создание условий для обеспечения качественными коммунальными услугами»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годы»,в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</si>
  <si>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</si>
  <si>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10.1.2100</t>
  </si>
  <si>
    <t xml:space="preserve"> 10.1.0000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</si>
  <si>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2014-2016 годы"</t>
  </si>
  <si>
    <t>от 27.12.2013 года № 16</t>
  </si>
  <si>
    <t>от 27.12.2013года № 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</si>
</sst>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0;[Red]\-#,##0.00;0.00"/>
    <numFmt numFmtId="176" formatCode="#,##0.0"/>
    <numFmt numFmtId="177" formatCode="#,##0.0_р_.;[Red]\-#,##0.0_р_.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"/>
    <numFmt numFmtId="184" formatCode="#,##0.000"/>
    <numFmt numFmtId="185" formatCode="#,##0.000_р_.;[Red]\-#,##0.000_р_."/>
    <numFmt numFmtId="186" formatCode="#,##0.0_ ;[Red]\-#,##0.0\ "/>
    <numFmt numFmtId="187" formatCode="#,##0.00_ ;[Red]\-#,##0.00\ "/>
    <numFmt numFmtId="188" formatCode="0.000"/>
    <numFmt numFmtId="189" formatCode="#,##0.0;[Red]\-#,##0.0"/>
    <numFmt numFmtId="190" formatCode="#,##0.0_);[Red]\(#,##0.0\)"/>
  </numFmts>
  <fonts count="7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0"/>
    </font>
    <font>
      <sz val="10.5"/>
      <name val="Times New Roman Cyr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8"/>
      <name val="Times New Roman Cyr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/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815">
    <xf numFmtId="0" fontId="0" fillId="0" borderId="0" xfId="0" applyAlignment="1">
      <alignment/>
    </xf>
    <xf numFmtId="0" fontId="4" fillId="0" borderId="0" xfId="55" applyNumberFormat="1" applyFont="1" applyFill="1" applyAlignment="1" applyProtection="1">
      <alignment/>
      <protection hidden="1"/>
    </xf>
    <xf numFmtId="0" fontId="4" fillId="0" borderId="10" xfId="55" applyNumberFormat="1" applyFont="1" applyFill="1" applyBorder="1" applyAlignment="1" applyProtection="1">
      <alignment horizontal="centerContinuous"/>
      <protection hidden="1"/>
    </xf>
    <xf numFmtId="0" fontId="4" fillId="0" borderId="11" xfId="55" applyNumberFormat="1" applyFont="1" applyFill="1" applyBorder="1" applyAlignment="1" applyProtection="1">
      <alignment/>
      <protection hidden="1"/>
    </xf>
    <xf numFmtId="0" fontId="4" fillId="0" borderId="12" xfId="55" applyNumberFormat="1" applyFont="1" applyFill="1" applyBorder="1" applyAlignment="1" applyProtection="1">
      <alignment/>
      <protection hidden="1"/>
    </xf>
    <xf numFmtId="0" fontId="4" fillId="0" borderId="13" xfId="55" applyNumberFormat="1" applyFont="1" applyFill="1" applyBorder="1" applyAlignment="1" applyProtection="1">
      <alignment/>
      <protection hidden="1"/>
    </xf>
    <xf numFmtId="0" fontId="4" fillId="0" borderId="14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 horizontal="center" vertical="top"/>
      <protection hidden="1"/>
    </xf>
    <xf numFmtId="0" fontId="4" fillId="0" borderId="16" xfId="55" applyNumberFormat="1" applyFont="1" applyFill="1" applyBorder="1" applyAlignment="1" applyProtection="1">
      <alignment horizontal="center"/>
      <protection hidden="1"/>
    </xf>
    <xf numFmtId="172" fontId="5" fillId="0" borderId="17" xfId="55" applyNumberFormat="1" applyFont="1" applyFill="1" applyBorder="1" applyAlignment="1" applyProtection="1">
      <alignment wrapText="1"/>
      <protection hidden="1"/>
    </xf>
    <xf numFmtId="172" fontId="5" fillId="0" borderId="18" xfId="55" applyNumberFormat="1" applyFont="1" applyFill="1" applyBorder="1" applyAlignment="1" applyProtection="1">
      <alignment/>
      <protection hidden="1"/>
    </xf>
    <xf numFmtId="172" fontId="4" fillId="0" borderId="17" xfId="55" applyNumberFormat="1" applyFont="1" applyFill="1" applyBorder="1" applyAlignment="1" applyProtection="1">
      <alignment wrapText="1"/>
      <protection hidden="1"/>
    </xf>
    <xf numFmtId="172" fontId="4" fillId="0" borderId="18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 horizontal="center"/>
      <protection hidden="1"/>
    </xf>
    <xf numFmtId="172" fontId="4" fillId="0" borderId="18" xfId="55" applyNumberFormat="1" applyFont="1" applyFill="1" applyBorder="1" applyAlignment="1" applyProtection="1">
      <alignment wrapText="1"/>
      <protection hidden="1"/>
    </xf>
    <xf numFmtId="173" fontId="4" fillId="0" borderId="18" xfId="55" applyNumberFormat="1" applyFont="1" applyFill="1" applyBorder="1" applyAlignment="1" applyProtection="1">
      <alignment/>
      <protection hidden="1"/>
    </xf>
    <xf numFmtId="174" fontId="4" fillId="0" borderId="18" xfId="55" applyNumberFormat="1" applyFont="1" applyFill="1" applyBorder="1" applyAlignment="1" applyProtection="1">
      <alignment/>
      <protection hidden="1"/>
    </xf>
    <xf numFmtId="175" fontId="4" fillId="0" borderId="18" xfId="55" applyNumberFormat="1" applyFont="1" applyFill="1" applyBorder="1" applyAlignment="1" applyProtection="1">
      <alignment/>
      <protection hidden="1"/>
    </xf>
    <xf numFmtId="40" fontId="4" fillId="0" borderId="18" xfId="55" applyNumberFormat="1" applyFont="1" applyFill="1" applyBorder="1" applyAlignment="1" applyProtection="1">
      <alignment/>
      <protection hidden="1"/>
    </xf>
    <xf numFmtId="172" fontId="5" fillId="0" borderId="18" xfId="55" applyNumberFormat="1" applyFont="1" applyFill="1" applyBorder="1" applyAlignment="1" applyProtection="1">
      <alignment wrapText="1"/>
      <protection hidden="1"/>
    </xf>
    <xf numFmtId="173" fontId="5" fillId="0" borderId="18" xfId="55" applyNumberFormat="1" applyFont="1" applyFill="1" applyBorder="1" applyAlignment="1" applyProtection="1">
      <alignment/>
      <protection hidden="1"/>
    </xf>
    <xf numFmtId="174" fontId="5" fillId="0" borderId="18" xfId="55" applyNumberFormat="1" applyFont="1" applyFill="1" applyBorder="1" applyAlignment="1" applyProtection="1">
      <alignment/>
      <protection hidden="1"/>
    </xf>
    <xf numFmtId="175" fontId="5" fillId="0" borderId="18" xfId="55" applyNumberFormat="1" applyFont="1" applyFill="1" applyBorder="1" applyAlignment="1" applyProtection="1">
      <alignment/>
      <protection hidden="1"/>
    </xf>
    <xf numFmtId="40" fontId="5" fillId="0" borderId="18" xfId="55" applyNumberFormat="1" applyFont="1" applyFill="1" applyBorder="1" applyAlignment="1" applyProtection="1">
      <alignment/>
      <protection hidden="1"/>
    </xf>
    <xf numFmtId="0" fontId="4" fillId="0" borderId="0" xfId="55" applyNumberFormat="1" applyFont="1" applyFill="1" applyBorder="1" applyAlignment="1" applyProtection="1">
      <alignment horizontal="centerContinuous"/>
      <protection hidden="1"/>
    </xf>
    <xf numFmtId="0" fontId="7" fillId="0" borderId="0" xfId="56" applyFont="1" applyProtection="1">
      <alignment/>
      <protection hidden="1"/>
    </xf>
    <xf numFmtId="0" fontId="7" fillId="0" borderId="0" xfId="56" applyFont="1">
      <alignment/>
      <protection/>
    </xf>
    <xf numFmtId="0" fontId="8" fillId="0" borderId="0" xfId="56" applyNumberFormat="1" applyFont="1" applyFill="1" applyAlignment="1" applyProtection="1">
      <alignment horizontal="center" wrapText="1"/>
      <protection hidden="1"/>
    </xf>
    <xf numFmtId="0" fontId="8" fillId="0" borderId="0" xfId="56" applyFont="1" applyProtection="1">
      <alignment/>
      <protection hidden="1"/>
    </xf>
    <xf numFmtId="0" fontId="8" fillId="0" borderId="0" xfId="56" applyFont="1">
      <alignment/>
      <protection/>
    </xf>
    <xf numFmtId="0" fontId="7" fillId="0" borderId="0" xfId="56" applyNumberFormat="1" applyFont="1" applyFill="1" applyBorder="1" applyAlignment="1" applyProtection="1">
      <alignment/>
      <protection hidden="1"/>
    </xf>
    <xf numFmtId="0" fontId="9" fillId="0" borderId="0" xfId="56" applyNumberFormat="1" applyFont="1" applyFill="1" applyBorder="1" applyAlignment="1" applyProtection="1">
      <alignment horizontal="centerContinuous"/>
      <protection hidden="1"/>
    </xf>
    <xf numFmtId="0" fontId="7" fillId="0" borderId="0" xfId="56" applyNumberFormat="1" applyFont="1" applyFill="1" applyBorder="1" applyAlignment="1" applyProtection="1">
      <alignment horizontal="right"/>
      <protection hidden="1"/>
    </xf>
    <xf numFmtId="173" fontId="8" fillId="0" borderId="19" xfId="56" applyNumberFormat="1" applyFont="1" applyFill="1" applyBorder="1" applyAlignment="1" applyProtection="1">
      <alignment wrapText="1"/>
      <protection hidden="1"/>
    </xf>
    <xf numFmtId="0" fontId="9" fillId="0" borderId="0" xfId="56" applyFont="1">
      <alignment/>
      <protection/>
    </xf>
    <xf numFmtId="173" fontId="10" fillId="0" borderId="18" xfId="56" applyNumberFormat="1" applyFont="1" applyFill="1" applyBorder="1" applyAlignment="1" applyProtection="1">
      <alignment wrapText="1"/>
      <protection hidden="1"/>
    </xf>
    <xf numFmtId="173" fontId="12" fillId="0" borderId="18" xfId="56" applyNumberFormat="1" applyFont="1" applyFill="1" applyBorder="1" applyAlignment="1" applyProtection="1">
      <alignment wrapText="1"/>
      <protection hidden="1"/>
    </xf>
    <xf numFmtId="0" fontId="9" fillId="0" borderId="0" xfId="56" applyFont="1">
      <alignment/>
      <protection/>
    </xf>
    <xf numFmtId="173" fontId="8" fillId="0" borderId="18" xfId="56" applyNumberFormat="1" applyFont="1" applyFill="1" applyBorder="1" applyAlignment="1" applyProtection="1">
      <alignment wrapText="1"/>
      <protection hidden="1"/>
    </xf>
    <xf numFmtId="0" fontId="7" fillId="0" borderId="0" xfId="56" applyFont="1" applyAlignment="1">
      <alignment/>
      <protection/>
    </xf>
    <xf numFmtId="0" fontId="14" fillId="0" borderId="0" xfId="59" applyFont="1">
      <alignment/>
      <protection/>
    </xf>
    <xf numFmtId="0" fontId="14" fillId="0" borderId="0" xfId="59" applyFont="1" applyFill="1">
      <alignment/>
      <protection/>
    </xf>
    <xf numFmtId="176" fontId="4" fillId="0" borderId="20" xfId="55" applyNumberFormat="1" applyFont="1" applyFill="1" applyBorder="1" applyAlignment="1" applyProtection="1">
      <alignment/>
      <protection hidden="1"/>
    </xf>
    <xf numFmtId="176" fontId="5" fillId="0" borderId="20" xfId="55" applyNumberFormat="1" applyFont="1" applyFill="1" applyBorder="1" applyAlignment="1" applyProtection="1">
      <alignment/>
      <protection hidden="1"/>
    </xf>
    <xf numFmtId="176" fontId="7" fillId="0" borderId="0" xfId="56" applyNumberFormat="1" applyFont="1">
      <alignment/>
      <protection/>
    </xf>
    <xf numFmtId="4" fontId="7" fillId="0" borderId="0" xfId="56" applyNumberFormat="1" applyFont="1">
      <alignment/>
      <protection/>
    </xf>
    <xf numFmtId="0" fontId="10" fillId="0" borderId="19" xfId="56" applyNumberFormat="1" applyFont="1" applyFill="1" applyBorder="1" applyAlignment="1" applyProtection="1">
      <alignment horizontal="center" vertical="center"/>
      <protection hidden="1"/>
    </xf>
    <xf numFmtId="0" fontId="10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56" applyNumberFormat="1" applyFont="1" applyFill="1" applyBorder="1" applyAlignment="1" applyProtection="1">
      <alignment/>
      <protection hidden="1"/>
    </xf>
    <xf numFmtId="0" fontId="7" fillId="0" borderId="19" xfId="56" applyFont="1" applyBorder="1">
      <alignment/>
      <protection/>
    </xf>
    <xf numFmtId="0" fontId="10" fillId="0" borderId="21" xfId="56" applyNumberFormat="1" applyFont="1" applyFill="1" applyBorder="1" applyAlignment="1" applyProtection="1">
      <alignment horizontal="centerContinuous" vertical="center"/>
      <protection hidden="1"/>
    </xf>
    <xf numFmtId="0" fontId="10" fillId="0" borderId="22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56" applyFont="1" applyBorder="1">
      <alignment/>
      <protection/>
    </xf>
    <xf numFmtId="0" fontId="10" fillId="0" borderId="25" xfId="56" applyNumberFormat="1" applyFont="1" applyFill="1" applyBorder="1" applyAlignment="1" applyProtection="1">
      <alignment horizontal="centerContinuous" vertical="center"/>
      <protection hidden="1"/>
    </xf>
    <xf numFmtId="0" fontId="10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56" applyNumberFormat="1" applyFont="1" applyFill="1" applyBorder="1" applyAlignment="1" applyProtection="1">
      <alignment/>
      <protection hidden="1"/>
    </xf>
    <xf numFmtId="0" fontId="10" fillId="0" borderId="18" xfId="56" applyFont="1" applyBorder="1">
      <alignment/>
      <protection/>
    </xf>
    <xf numFmtId="0" fontId="10" fillId="0" borderId="22" xfId="56" applyNumberFormat="1" applyFont="1" applyFill="1" applyBorder="1" applyAlignment="1" applyProtection="1">
      <alignment horizontal="center" wrapText="1"/>
      <protection hidden="1"/>
    </xf>
    <xf numFmtId="0" fontId="10" fillId="0" borderId="19" xfId="56" applyNumberFormat="1" applyFont="1" applyFill="1" applyBorder="1" applyAlignment="1" applyProtection="1">
      <alignment horizontal="center" wrapText="1"/>
      <protection hidden="1"/>
    </xf>
    <xf numFmtId="0" fontId="14" fillId="0" borderId="27" xfId="59" applyFont="1" applyBorder="1">
      <alignment/>
      <protection/>
    </xf>
    <xf numFmtId="0" fontId="14" fillId="0" borderId="27" xfId="59" applyFont="1" applyFill="1" applyBorder="1" applyAlignment="1">
      <alignment horizontal="center" vertical="justify"/>
      <protection/>
    </xf>
    <xf numFmtId="0" fontId="14" fillId="0" borderId="28" xfId="59" applyFont="1" applyFill="1" applyBorder="1" applyAlignment="1">
      <alignment horizontal="center" vertical="justify"/>
      <protection/>
    </xf>
    <xf numFmtId="0" fontId="14" fillId="0" borderId="29" xfId="59" applyFont="1" applyFill="1" applyBorder="1">
      <alignment/>
      <protection/>
    </xf>
    <xf numFmtId="0" fontId="14" fillId="0" borderId="29" xfId="59" applyFont="1" applyFill="1" applyBorder="1" applyAlignment="1">
      <alignment horizontal="center" vertical="justify"/>
      <protection/>
    </xf>
    <xf numFmtId="0" fontId="18" fillId="0" borderId="30" xfId="59" applyFont="1" applyBorder="1">
      <alignment/>
      <protection/>
    </xf>
    <xf numFmtId="176" fontId="18" fillId="0" borderId="31" xfId="0" applyNumberFormat="1" applyFont="1" applyBorder="1" applyAlignment="1">
      <alignment horizontal="center" vertical="center" wrapText="1"/>
    </xf>
    <xf numFmtId="176" fontId="18" fillId="0" borderId="31" xfId="0" applyNumberFormat="1" applyFont="1" applyBorder="1" applyAlignment="1">
      <alignment horizontal="center" vertical="center"/>
    </xf>
    <xf numFmtId="0" fontId="18" fillId="0" borderId="32" xfId="59" applyFont="1" applyBorder="1">
      <alignment/>
      <protection/>
    </xf>
    <xf numFmtId="0" fontId="18" fillId="0" borderId="31" xfId="59" applyFont="1" applyBorder="1">
      <alignment/>
      <protection/>
    </xf>
    <xf numFmtId="0" fontId="18" fillId="0" borderId="31" xfId="59" applyFont="1" applyBorder="1" applyAlignment="1">
      <alignment horizontal="center" vertical="center"/>
      <protection/>
    </xf>
    <xf numFmtId="0" fontId="18" fillId="0" borderId="28" xfId="59" applyFont="1" applyBorder="1" applyAlignment="1">
      <alignment horizontal="center" vertical="top" wrapText="1"/>
      <protection/>
    </xf>
    <xf numFmtId="0" fontId="18" fillId="0" borderId="29" xfId="59" applyFont="1" applyBorder="1">
      <alignment/>
      <protection/>
    </xf>
    <xf numFmtId="0" fontId="16" fillId="0" borderId="22" xfId="59" applyFont="1" applyBorder="1" applyAlignment="1">
      <alignment vertical="top" wrapText="1"/>
      <protection/>
    </xf>
    <xf numFmtId="0" fontId="16" fillId="0" borderId="14" xfId="59" applyFont="1" applyBorder="1">
      <alignment/>
      <protection/>
    </xf>
    <xf numFmtId="0" fontId="16" fillId="0" borderId="19" xfId="59" applyFont="1" applyBorder="1">
      <alignment/>
      <protection/>
    </xf>
    <xf numFmtId="0" fontId="16" fillId="0" borderId="26" xfId="59" applyFont="1" applyBorder="1">
      <alignment/>
      <protection/>
    </xf>
    <xf numFmtId="0" fontId="16" fillId="0" borderId="33" xfId="59" applyFont="1" applyBorder="1">
      <alignment/>
      <protection/>
    </xf>
    <xf numFmtId="0" fontId="18" fillId="0" borderId="34" xfId="59" applyFont="1" applyFill="1" applyBorder="1" applyAlignment="1">
      <alignment horizontal="center"/>
      <protection/>
    </xf>
    <xf numFmtId="0" fontId="18" fillId="0" borderId="17" xfId="59" applyFont="1" applyBorder="1" applyAlignment="1">
      <alignment horizontal="center"/>
      <protection/>
    </xf>
    <xf numFmtId="0" fontId="18" fillId="0" borderId="18" xfId="59" applyFont="1" applyBorder="1" applyAlignment="1">
      <alignment horizontal="center"/>
      <protection/>
    </xf>
    <xf numFmtId="0" fontId="18" fillId="0" borderId="35" xfId="59" applyFont="1" applyBorder="1" applyAlignment="1">
      <alignment horizontal="center"/>
      <protection/>
    </xf>
    <xf numFmtId="0" fontId="18" fillId="0" borderId="36" xfId="59" applyFont="1" applyFill="1" applyBorder="1" applyAlignment="1">
      <alignment horizontal="center"/>
      <protection/>
    </xf>
    <xf numFmtId="0" fontId="18" fillId="0" borderId="37" xfId="59" applyFont="1" applyBorder="1" applyAlignment="1">
      <alignment horizontal="center"/>
      <protection/>
    </xf>
    <xf numFmtId="0" fontId="18" fillId="0" borderId="38" xfId="59" applyFont="1" applyBorder="1" applyAlignment="1">
      <alignment horizontal="center"/>
      <protection/>
    </xf>
    <xf numFmtId="0" fontId="18" fillId="0" borderId="28" xfId="59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/>
      <protection hidden="1"/>
    </xf>
    <xf numFmtId="40" fontId="4" fillId="0" borderId="20" xfId="55" applyNumberFormat="1" applyFont="1" applyFill="1" applyBorder="1" applyAlignment="1" applyProtection="1">
      <alignment/>
      <protection hidden="1"/>
    </xf>
    <xf numFmtId="40" fontId="5" fillId="0" borderId="20" xfId="55" applyNumberFormat="1" applyFont="1" applyFill="1" applyBorder="1" applyAlignment="1" applyProtection="1">
      <alignment/>
      <protection hidden="1"/>
    </xf>
    <xf numFmtId="0" fontId="4" fillId="0" borderId="0" xfId="55" applyNumberFormat="1" applyFont="1" applyFill="1" applyBorder="1" applyAlignment="1" applyProtection="1">
      <alignment horizontal="center" wrapText="1"/>
      <protection hidden="1"/>
    </xf>
    <xf numFmtId="0" fontId="4" fillId="0" borderId="39" xfId="55" applyNumberFormat="1" applyFont="1" applyFill="1" applyBorder="1" applyAlignment="1" applyProtection="1">
      <alignment horizontal="centerContinuous"/>
      <protection hidden="1"/>
    </xf>
    <xf numFmtId="0" fontId="4" fillId="0" borderId="23" xfId="55" applyNumberFormat="1" applyFont="1" applyFill="1" applyBorder="1" applyAlignment="1" applyProtection="1">
      <alignment horizontal="centerContinuous"/>
      <protection hidden="1"/>
    </xf>
    <xf numFmtId="0" fontId="4" fillId="0" borderId="24" xfId="55" applyNumberFormat="1" applyFont="1" applyFill="1" applyBorder="1" applyAlignment="1" applyProtection="1">
      <alignment horizontal="centerContinuous"/>
      <protection hidden="1"/>
    </xf>
    <xf numFmtId="0" fontId="4" fillId="0" borderId="26" xfId="55" applyNumberFormat="1" applyFont="1" applyFill="1" applyBorder="1" applyAlignment="1" applyProtection="1">
      <alignment horizontal="centerContinuous" vertical="top"/>
      <protection hidden="1"/>
    </xf>
    <xf numFmtId="0" fontId="18" fillId="0" borderId="20" xfId="59" applyFont="1" applyBorder="1" applyAlignment="1">
      <alignment horizontal="center"/>
      <protection/>
    </xf>
    <xf numFmtId="0" fontId="18" fillId="0" borderId="40" xfId="59" applyFont="1" applyBorder="1" applyAlignment="1">
      <alignment horizontal="center"/>
      <protection/>
    </xf>
    <xf numFmtId="0" fontId="10" fillId="0" borderId="0" xfId="56" applyNumberFormat="1" applyFont="1" applyFill="1" applyBorder="1" applyAlignment="1" applyProtection="1">
      <alignment wrapText="1"/>
      <protection hidden="1"/>
    </xf>
    <xf numFmtId="173" fontId="10" fillId="0" borderId="0" xfId="56" applyNumberFormat="1" applyFont="1" applyFill="1" applyBorder="1" applyAlignment="1" applyProtection="1">
      <alignment wrapText="1"/>
      <protection hidden="1"/>
    </xf>
    <xf numFmtId="0" fontId="7" fillId="0" borderId="0" xfId="56" applyFont="1" applyBorder="1">
      <alignment/>
      <protection/>
    </xf>
    <xf numFmtId="0" fontId="15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176" fontId="10" fillId="0" borderId="0" xfId="58" applyNumberFormat="1" applyFont="1" applyFill="1" applyBorder="1" applyAlignment="1" applyProtection="1">
      <alignment/>
      <protection hidden="1"/>
    </xf>
    <xf numFmtId="176" fontId="10" fillId="0" borderId="0" xfId="56" applyNumberFormat="1" applyFont="1" applyFill="1" applyBorder="1" applyAlignment="1" applyProtection="1">
      <alignment/>
      <protection hidden="1"/>
    </xf>
    <xf numFmtId="173" fontId="8" fillId="0" borderId="0" xfId="56" applyNumberFormat="1" applyFont="1" applyFill="1" applyBorder="1" applyAlignment="1" applyProtection="1">
      <alignment wrapText="1"/>
      <protection hidden="1"/>
    </xf>
    <xf numFmtId="176" fontId="8" fillId="0" borderId="0" xfId="56" applyNumberFormat="1" applyFont="1" applyFill="1" applyBorder="1" applyAlignment="1" applyProtection="1">
      <alignment/>
      <protection hidden="1"/>
    </xf>
    <xf numFmtId="49" fontId="14" fillId="0" borderId="18" xfId="0" applyNumberFormat="1" applyFont="1" applyFill="1" applyBorder="1" applyAlignment="1">
      <alignment horizontal="right"/>
    </xf>
    <xf numFmtId="173" fontId="8" fillId="0" borderId="18" xfId="56" applyNumberFormat="1" applyFont="1" applyFill="1" applyBorder="1" applyAlignment="1" applyProtection="1">
      <alignment horizontal="right" wrapText="1"/>
      <protection hidden="1"/>
    </xf>
    <xf numFmtId="0" fontId="8" fillId="0" borderId="0" xfId="56" applyNumberFormat="1" applyFont="1" applyFill="1" applyBorder="1" applyAlignment="1" applyProtection="1">
      <alignment wrapText="1"/>
      <protection hidden="1"/>
    </xf>
    <xf numFmtId="0" fontId="10" fillId="0" borderId="0" xfId="56" applyNumberFormat="1" applyFont="1" applyFill="1" applyBorder="1" applyAlignment="1" applyProtection="1">
      <alignment wrapText="1"/>
      <protection hidden="1"/>
    </xf>
    <xf numFmtId="173" fontId="10" fillId="0" borderId="18" xfId="56" applyNumberFormat="1" applyFont="1" applyFill="1" applyBorder="1" applyAlignment="1" applyProtection="1">
      <alignment wrapText="1"/>
      <protection hidden="1"/>
    </xf>
    <xf numFmtId="49" fontId="15" fillId="0" borderId="18" xfId="0" applyNumberFormat="1" applyFont="1" applyFill="1" applyBorder="1" applyAlignment="1">
      <alignment horizontal="right"/>
    </xf>
    <xf numFmtId="173" fontId="10" fillId="0" borderId="22" xfId="56" applyNumberFormat="1" applyFont="1" applyFill="1" applyBorder="1" applyAlignment="1" applyProtection="1">
      <alignment wrapText="1"/>
      <protection hidden="1"/>
    </xf>
    <xf numFmtId="172" fontId="23" fillId="0" borderId="17" xfId="55" applyNumberFormat="1" applyFont="1" applyFill="1" applyBorder="1" applyAlignment="1" applyProtection="1">
      <alignment wrapText="1"/>
      <protection hidden="1"/>
    </xf>
    <xf numFmtId="172" fontId="23" fillId="0" borderId="18" xfId="55" applyNumberFormat="1" applyFont="1" applyFill="1" applyBorder="1" applyAlignment="1" applyProtection="1">
      <alignment wrapText="1"/>
      <protection hidden="1"/>
    </xf>
    <xf numFmtId="172" fontId="23" fillId="0" borderId="18" xfId="55" applyNumberFormat="1" applyFont="1" applyFill="1" applyBorder="1" applyAlignment="1" applyProtection="1">
      <alignment/>
      <protection hidden="1"/>
    </xf>
    <xf numFmtId="173" fontId="23" fillId="0" borderId="18" xfId="55" applyNumberFormat="1" applyFont="1" applyFill="1" applyBorder="1" applyAlignment="1" applyProtection="1">
      <alignment/>
      <protection hidden="1"/>
    </xf>
    <xf numFmtId="174" fontId="23" fillId="0" borderId="18" xfId="55" applyNumberFormat="1" applyFont="1" applyFill="1" applyBorder="1" applyAlignment="1" applyProtection="1">
      <alignment/>
      <protection hidden="1"/>
    </xf>
    <xf numFmtId="175" fontId="23" fillId="0" borderId="18" xfId="55" applyNumberFormat="1" applyFont="1" applyFill="1" applyBorder="1" applyAlignment="1" applyProtection="1">
      <alignment/>
      <protection hidden="1"/>
    </xf>
    <xf numFmtId="38" fontId="23" fillId="0" borderId="18" xfId="55" applyNumberFormat="1" applyFont="1" applyFill="1" applyBorder="1" applyAlignment="1" applyProtection="1">
      <alignment/>
      <protection hidden="1"/>
    </xf>
    <xf numFmtId="172" fontId="24" fillId="0" borderId="17" xfId="55" applyNumberFormat="1" applyFont="1" applyFill="1" applyBorder="1" applyAlignment="1" applyProtection="1">
      <alignment wrapText="1"/>
      <protection hidden="1"/>
    </xf>
    <xf numFmtId="172" fontId="24" fillId="0" borderId="18" xfId="55" applyNumberFormat="1" applyFont="1" applyFill="1" applyBorder="1" applyAlignment="1" applyProtection="1">
      <alignment wrapText="1"/>
      <protection hidden="1"/>
    </xf>
    <xf numFmtId="172" fontId="24" fillId="0" borderId="18" xfId="55" applyNumberFormat="1" applyFont="1" applyFill="1" applyBorder="1" applyAlignment="1" applyProtection="1">
      <alignment/>
      <protection hidden="1"/>
    </xf>
    <xf numFmtId="173" fontId="24" fillId="0" borderId="18" xfId="55" applyNumberFormat="1" applyFont="1" applyFill="1" applyBorder="1" applyAlignment="1" applyProtection="1">
      <alignment/>
      <protection hidden="1"/>
    </xf>
    <xf numFmtId="174" fontId="24" fillId="0" borderId="18" xfId="55" applyNumberFormat="1" applyFont="1" applyFill="1" applyBorder="1" applyAlignment="1" applyProtection="1">
      <alignment/>
      <protection hidden="1"/>
    </xf>
    <xf numFmtId="175" fontId="24" fillId="0" borderId="18" xfId="55" applyNumberFormat="1" applyFont="1" applyFill="1" applyBorder="1" applyAlignment="1" applyProtection="1">
      <alignment/>
      <protection hidden="1"/>
    </xf>
    <xf numFmtId="38" fontId="24" fillId="0" borderId="18" xfId="55" applyNumberFormat="1" applyFont="1" applyFill="1" applyBorder="1" applyAlignment="1" applyProtection="1">
      <alignment/>
      <protection hidden="1"/>
    </xf>
    <xf numFmtId="38" fontId="24" fillId="0" borderId="20" xfId="55" applyNumberFormat="1" applyFont="1" applyFill="1" applyBorder="1" applyAlignment="1" applyProtection="1">
      <alignment/>
      <protection hidden="1"/>
    </xf>
    <xf numFmtId="172" fontId="24" fillId="0" borderId="41" xfId="57" applyNumberFormat="1" applyFont="1" applyFill="1" applyBorder="1" applyAlignment="1" applyProtection="1">
      <alignment/>
      <protection hidden="1"/>
    </xf>
    <xf numFmtId="175" fontId="24" fillId="0" borderId="20" xfId="57" applyNumberFormat="1" applyFont="1" applyFill="1" applyBorder="1" applyAlignment="1" applyProtection="1">
      <alignment/>
      <protection hidden="1"/>
    </xf>
    <xf numFmtId="38" fontId="24" fillId="0" borderId="20" xfId="57" applyNumberFormat="1" applyFont="1" applyFill="1" applyBorder="1" applyAlignment="1" applyProtection="1">
      <alignment/>
      <protection hidden="1"/>
    </xf>
    <xf numFmtId="38" fontId="23" fillId="0" borderId="20" xfId="55" applyNumberFormat="1" applyFont="1" applyFill="1" applyBorder="1" applyAlignment="1" applyProtection="1">
      <alignment/>
      <protection hidden="1"/>
    </xf>
    <xf numFmtId="0" fontId="23" fillId="0" borderId="37" xfId="55" applyNumberFormat="1" applyFont="1" applyFill="1" applyBorder="1" applyAlignment="1" applyProtection="1">
      <alignment/>
      <protection hidden="1"/>
    </xf>
    <xf numFmtId="40" fontId="23" fillId="0" borderId="37" xfId="55" applyNumberFormat="1" applyFont="1" applyFill="1" applyBorder="1" applyAlignment="1" applyProtection="1">
      <alignment/>
      <protection hidden="1"/>
    </xf>
    <xf numFmtId="38" fontId="23" fillId="0" borderId="37" xfId="55" applyNumberFormat="1" applyFont="1" applyFill="1" applyBorder="1" applyAlignment="1" applyProtection="1">
      <alignment/>
      <protection hidden="1"/>
    </xf>
    <xf numFmtId="172" fontId="27" fillId="0" borderId="18" xfId="55" applyNumberFormat="1" applyFont="1" applyFill="1" applyBorder="1" applyAlignment="1" applyProtection="1">
      <alignment wrapText="1"/>
      <protection hidden="1"/>
    </xf>
    <xf numFmtId="172" fontId="27" fillId="0" borderId="18" xfId="55" applyNumberFormat="1" applyFont="1" applyFill="1" applyBorder="1" applyAlignment="1" applyProtection="1">
      <alignment/>
      <protection hidden="1"/>
    </xf>
    <xf numFmtId="173" fontId="27" fillId="0" borderId="18" xfId="55" applyNumberFormat="1" applyFont="1" applyFill="1" applyBorder="1" applyAlignment="1" applyProtection="1">
      <alignment/>
      <protection hidden="1"/>
    </xf>
    <xf numFmtId="175" fontId="27" fillId="0" borderId="18" xfId="55" applyNumberFormat="1" applyFont="1" applyFill="1" applyBorder="1" applyAlignment="1" applyProtection="1">
      <alignment/>
      <protection hidden="1"/>
    </xf>
    <xf numFmtId="38" fontId="27" fillId="0" borderId="18" xfId="55" applyNumberFormat="1" applyFont="1" applyFill="1" applyBorder="1" applyAlignment="1" applyProtection="1">
      <alignment/>
      <protection hidden="1"/>
    </xf>
    <xf numFmtId="38" fontId="27" fillId="0" borderId="20" xfId="55" applyNumberFormat="1" applyFont="1" applyFill="1" applyBorder="1" applyAlignment="1" applyProtection="1">
      <alignment/>
      <protection hidden="1"/>
    </xf>
    <xf numFmtId="0" fontId="12" fillId="0" borderId="0" xfId="56" applyFont="1">
      <alignment/>
      <protection/>
    </xf>
    <xf numFmtId="0" fontId="10" fillId="0" borderId="0" xfId="56" applyFont="1">
      <alignment/>
      <protection/>
    </xf>
    <xf numFmtId="172" fontId="29" fillId="0" borderId="18" xfId="55" applyNumberFormat="1" applyFont="1" applyFill="1" applyBorder="1" applyAlignment="1" applyProtection="1">
      <alignment wrapText="1"/>
      <protection hidden="1"/>
    </xf>
    <xf numFmtId="172" fontId="29" fillId="0" borderId="18" xfId="55" applyNumberFormat="1" applyFont="1" applyFill="1" applyBorder="1" applyAlignment="1" applyProtection="1">
      <alignment/>
      <protection hidden="1"/>
    </xf>
    <xf numFmtId="173" fontId="29" fillId="0" borderId="18" xfId="55" applyNumberFormat="1" applyFont="1" applyFill="1" applyBorder="1" applyAlignment="1" applyProtection="1">
      <alignment/>
      <protection hidden="1"/>
    </xf>
    <xf numFmtId="174" fontId="29" fillId="0" borderId="18" xfId="55" applyNumberFormat="1" applyFont="1" applyFill="1" applyBorder="1" applyAlignment="1" applyProtection="1">
      <alignment/>
      <protection hidden="1"/>
    </xf>
    <xf numFmtId="175" fontId="29" fillId="0" borderId="18" xfId="55" applyNumberFormat="1" applyFont="1" applyFill="1" applyBorder="1" applyAlignment="1" applyProtection="1">
      <alignment/>
      <protection hidden="1"/>
    </xf>
    <xf numFmtId="38" fontId="29" fillId="0" borderId="18" xfId="55" applyNumberFormat="1" applyFont="1" applyFill="1" applyBorder="1" applyAlignment="1" applyProtection="1">
      <alignment/>
      <protection hidden="1"/>
    </xf>
    <xf numFmtId="38" fontId="29" fillId="0" borderId="20" xfId="55" applyNumberFormat="1" applyFont="1" applyFill="1" applyBorder="1" applyAlignment="1" applyProtection="1">
      <alignment/>
      <protection hidden="1"/>
    </xf>
    <xf numFmtId="0" fontId="3" fillId="0" borderId="0" xfId="55" applyFont="1" applyFill="1" applyBorder="1" applyProtection="1">
      <alignment/>
      <protection hidden="1"/>
    </xf>
    <xf numFmtId="0" fontId="2" fillId="0" borderId="0" xfId="55" applyFill="1">
      <alignment/>
      <protection/>
    </xf>
    <xf numFmtId="0" fontId="7" fillId="0" borderId="0" xfId="56" applyFont="1" applyFill="1" applyAlignment="1" applyProtection="1">
      <alignment horizontal="left"/>
      <protection hidden="1"/>
    </xf>
    <xf numFmtId="0" fontId="7" fillId="0" borderId="0" xfId="56" applyFont="1" applyFill="1" applyProtection="1">
      <alignment/>
      <protection hidden="1"/>
    </xf>
    <xf numFmtId="0" fontId="7" fillId="0" borderId="0" xfId="56" applyFont="1" applyFill="1">
      <alignment/>
      <protection/>
    </xf>
    <xf numFmtId="0" fontId="13" fillId="0" borderId="0" xfId="55" applyFont="1" applyFill="1" applyAlignment="1">
      <alignment horizontal="center" wrapText="1"/>
      <protection/>
    </xf>
    <xf numFmtId="0" fontId="2" fillId="0" borderId="41" xfId="55" applyFont="1" applyFill="1" applyBorder="1">
      <alignment/>
      <protection/>
    </xf>
    <xf numFmtId="0" fontId="2" fillId="0" borderId="42" xfId="55" applyFill="1" applyBorder="1">
      <alignment/>
      <protection/>
    </xf>
    <xf numFmtId="0" fontId="2" fillId="0" borderId="15" xfId="55" applyFill="1" applyBorder="1" applyAlignment="1">
      <alignment horizontal="center"/>
      <protection/>
    </xf>
    <xf numFmtId="0" fontId="2" fillId="0" borderId="15" xfId="55" applyFill="1" applyBorder="1" applyAlignment="1">
      <alignment horizontal="center" wrapText="1"/>
      <protection/>
    </xf>
    <xf numFmtId="0" fontId="2" fillId="0" borderId="15" xfId="55" applyFill="1" applyBorder="1">
      <alignment/>
      <protection/>
    </xf>
    <xf numFmtId="0" fontId="2" fillId="0" borderId="0" xfId="55" applyFill="1" applyBorder="1">
      <alignment/>
      <protection/>
    </xf>
    <xf numFmtId="0" fontId="2" fillId="0" borderId="13" xfId="55" applyFill="1" applyBorder="1">
      <alignment/>
      <protection/>
    </xf>
    <xf numFmtId="0" fontId="3" fillId="0" borderId="0" xfId="55" applyFont="1" applyFill="1" applyProtection="1">
      <alignment/>
      <protection hidden="1"/>
    </xf>
    <xf numFmtId="0" fontId="2" fillId="0" borderId="25" xfId="55" applyFont="1" applyFill="1" applyBorder="1" applyAlignment="1">
      <alignment horizontal="center"/>
      <protection/>
    </xf>
    <xf numFmtId="0" fontId="2" fillId="0" borderId="18" xfId="55" applyFont="1" applyFill="1" applyBorder="1" applyAlignment="1">
      <alignment horizontal="center" wrapText="1"/>
      <protection/>
    </xf>
    <xf numFmtId="0" fontId="2" fillId="0" borderId="19" xfId="55" applyFill="1" applyBorder="1">
      <alignment/>
      <protection/>
    </xf>
    <xf numFmtId="0" fontId="6" fillId="0" borderId="0" xfId="55" applyFont="1" applyFill="1" applyBorder="1" applyProtection="1">
      <alignment/>
      <protection hidden="1"/>
    </xf>
    <xf numFmtId="0" fontId="1" fillId="0" borderId="18" xfId="55" applyFont="1" applyFill="1" applyBorder="1">
      <alignment/>
      <protection/>
    </xf>
    <xf numFmtId="0" fontId="1" fillId="0" borderId="0" xfId="55" applyFont="1" applyFill="1">
      <alignment/>
      <protection/>
    </xf>
    <xf numFmtId="0" fontId="2" fillId="0" borderId="18" xfId="55" applyFill="1" applyBorder="1">
      <alignment/>
      <protection/>
    </xf>
    <xf numFmtId="0" fontId="0" fillId="0" borderId="0" xfId="55" applyFont="1" applyFill="1" applyBorder="1" applyProtection="1">
      <alignment/>
      <protection hidden="1"/>
    </xf>
    <xf numFmtId="0" fontId="2" fillId="0" borderId="0" xfId="55" applyFont="1" applyFill="1">
      <alignment/>
      <protection/>
    </xf>
    <xf numFmtId="0" fontId="30" fillId="0" borderId="0" xfId="55" applyFont="1" applyFill="1" applyBorder="1" applyProtection="1">
      <alignment/>
      <protection hidden="1"/>
    </xf>
    <xf numFmtId="0" fontId="26" fillId="0" borderId="0" xfId="55" applyFont="1" applyFill="1" applyBorder="1" applyProtection="1">
      <alignment/>
      <protection hidden="1"/>
    </xf>
    <xf numFmtId="0" fontId="25" fillId="0" borderId="0" xfId="55" applyFont="1" applyFill="1">
      <alignment/>
      <protection/>
    </xf>
    <xf numFmtId="0" fontId="31" fillId="0" borderId="0" xfId="55" applyFont="1" applyFill="1" applyBorder="1" applyProtection="1">
      <alignment/>
      <protection hidden="1"/>
    </xf>
    <xf numFmtId="0" fontId="6" fillId="0" borderId="0" xfId="55" applyFont="1" applyFill="1" applyProtection="1">
      <alignment/>
      <protection hidden="1"/>
    </xf>
    <xf numFmtId="0" fontId="24" fillId="0" borderId="0" xfId="55" applyFont="1" applyFill="1" applyAlignment="1">
      <alignment wrapText="1"/>
      <protection/>
    </xf>
    <xf numFmtId="0" fontId="24" fillId="0" borderId="0" xfId="55" applyFont="1" applyFill="1">
      <alignment/>
      <protection/>
    </xf>
    <xf numFmtId="38" fontId="24" fillId="0" borderId="0" xfId="55" applyNumberFormat="1" applyFont="1" applyFill="1">
      <alignment/>
      <protection/>
    </xf>
    <xf numFmtId="0" fontId="2" fillId="0" borderId="0" xfId="55" applyFill="1" applyAlignment="1">
      <alignment wrapText="1"/>
      <protection/>
    </xf>
    <xf numFmtId="38" fontId="2" fillId="0" borderId="0" xfId="55" applyNumberFormat="1" applyFill="1">
      <alignment/>
      <protection/>
    </xf>
    <xf numFmtId="49" fontId="16" fillId="0" borderId="14" xfId="59" applyNumberFormat="1" applyFont="1" applyBorder="1" applyAlignment="1">
      <alignment horizontal="center" vertical="top" wrapText="1"/>
      <protection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49" fontId="18" fillId="0" borderId="43" xfId="59" applyNumberFormat="1" applyFont="1" applyBorder="1" applyAlignment="1">
      <alignment horizontal="center" vertical="center" wrapText="1"/>
      <protection/>
    </xf>
    <xf numFmtId="0" fontId="32" fillId="0" borderId="0" xfId="56" applyFont="1">
      <alignment/>
      <protection/>
    </xf>
    <xf numFmtId="0" fontId="8" fillId="0" borderId="44" xfId="56" applyNumberFormat="1" applyFont="1" applyFill="1" applyBorder="1" applyAlignment="1" applyProtection="1">
      <alignment horizontal="left"/>
      <protection hidden="1"/>
    </xf>
    <xf numFmtId="0" fontId="8" fillId="0" borderId="11" xfId="56" applyNumberFormat="1" applyFont="1" applyFill="1" applyBorder="1" applyAlignment="1" applyProtection="1">
      <alignment horizontal="left"/>
      <protection hidden="1"/>
    </xf>
    <xf numFmtId="49" fontId="16" fillId="0" borderId="15" xfId="59" applyNumberFormat="1" applyFont="1" applyBorder="1" applyAlignment="1">
      <alignment horizontal="center" vertical="top" wrapText="1"/>
      <protection/>
    </xf>
    <xf numFmtId="49" fontId="19" fillId="0" borderId="15" xfId="0" applyNumberFormat="1" applyFont="1" applyBorder="1" applyAlignment="1">
      <alignment horizontal="center" vertical="top" wrapText="1"/>
    </xf>
    <xf numFmtId="49" fontId="19" fillId="0" borderId="25" xfId="0" applyNumberFormat="1" applyFont="1" applyBorder="1" applyAlignment="1">
      <alignment horizontal="center" vertical="top" wrapText="1"/>
    </xf>
    <xf numFmtId="0" fontId="18" fillId="0" borderId="39" xfId="59" applyFont="1" applyBorder="1">
      <alignment/>
      <protection/>
    </xf>
    <xf numFmtId="0" fontId="18" fillId="0" borderId="45" xfId="59" applyFont="1" applyBorder="1">
      <alignment/>
      <protection/>
    </xf>
    <xf numFmtId="0" fontId="18" fillId="0" borderId="0" xfId="59" applyFont="1" applyBorder="1">
      <alignment/>
      <protection/>
    </xf>
    <xf numFmtId="0" fontId="18" fillId="0" borderId="0" xfId="59" applyFont="1" applyBorder="1" applyAlignment="1">
      <alignment horizontal="center" vertical="center"/>
      <protection/>
    </xf>
    <xf numFmtId="0" fontId="14" fillId="0" borderId="28" xfId="59" applyFont="1" applyBorder="1">
      <alignment/>
      <protection/>
    </xf>
    <xf numFmtId="0" fontId="19" fillId="0" borderId="25" xfId="0" applyNumberFormat="1" applyFont="1" applyBorder="1" applyAlignment="1">
      <alignment horizontal="center" vertical="top" wrapText="1"/>
    </xf>
    <xf numFmtId="0" fontId="34" fillId="0" borderId="0" xfId="59" applyFont="1">
      <alignment/>
      <protection/>
    </xf>
    <xf numFmtId="40" fontId="24" fillId="0" borderId="20" xfId="55" applyNumberFormat="1" applyFont="1" applyFill="1" applyBorder="1" applyAlignment="1" applyProtection="1">
      <alignment/>
      <protection hidden="1"/>
    </xf>
    <xf numFmtId="38" fontId="35" fillId="0" borderId="37" xfId="55" applyNumberFormat="1" applyFont="1" applyFill="1" applyBorder="1" applyAlignment="1" applyProtection="1">
      <alignment/>
      <protection hidden="1"/>
    </xf>
    <xf numFmtId="172" fontId="36" fillId="0" borderId="17" xfId="55" applyNumberFormat="1" applyFont="1" applyFill="1" applyBorder="1" applyAlignment="1" applyProtection="1">
      <alignment wrapText="1"/>
      <protection hidden="1"/>
    </xf>
    <xf numFmtId="176" fontId="18" fillId="0" borderId="0" xfId="0" applyNumberFormat="1" applyFont="1" applyBorder="1" applyAlignment="1">
      <alignment horizontal="center" vertical="center" wrapText="1"/>
    </xf>
    <xf numFmtId="49" fontId="13" fillId="0" borderId="14" xfId="59" applyNumberFormat="1" applyFont="1" applyBorder="1" applyAlignment="1">
      <alignment horizontal="center" vertical="top" wrapText="1"/>
      <protection/>
    </xf>
    <xf numFmtId="176" fontId="18" fillId="0" borderId="0" xfId="0" applyNumberFormat="1" applyFont="1" applyBorder="1" applyAlignment="1">
      <alignment horizontal="center" vertical="center"/>
    </xf>
    <xf numFmtId="173" fontId="10" fillId="10" borderId="18" xfId="56" applyNumberFormat="1" applyFont="1" applyFill="1" applyBorder="1" applyAlignment="1" applyProtection="1">
      <alignment wrapText="1"/>
      <protection hidden="1"/>
    </xf>
    <xf numFmtId="0" fontId="7" fillId="10" borderId="0" xfId="56" applyFont="1" applyFill="1">
      <alignment/>
      <protection/>
    </xf>
    <xf numFmtId="0" fontId="10" fillId="0" borderId="23" xfId="56" applyNumberFormat="1" applyFont="1" applyFill="1" applyBorder="1" applyAlignment="1" applyProtection="1">
      <alignment horizontal="right"/>
      <protection hidden="1"/>
    </xf>
    <xf numFmtId="0" fontId="33" fillId="0" borderId="20" xfId="56" applyNumberFormat="1" applyFont="1" applyFill="1" applyBorder="1" applyAlignment="1" applyProtection="1">
      <alignment wrapText="1"/>
      <protection hidden="1"/>
    </xf>
    <xf numFmtId="173" fontId="10" fillId="0" borderId="41" xfId="56" applyNumberFormat="1" applyFont="1" applyFill="1" applyBorder="1" applyAlignment="1" applyProtection="1">
      <alignment wrapText="1"/>
      <protection hidden="1"/>
    </xf>
    <xf numFmtId="0" fontId="7" fillId="0" borderId="20" xfId="56" applyFont="1" applyFill="1" applyBorder="1">
      <alignment/>
      <protection/>
    </xf>
    <xf numFmtId="176" fontId="7" fillId="0" borderId="42" xfId="56" applyNumberFormat="1" applyFont="1" applyFill="1" applyBorder="1">
      <alignment/>
      <protection/>
    </xf>
    <xf numFmtId="0" fontId="9" fillId="0" borderId="0" xfId="56" applyFont="1" applyFill="1" applyBorder="1">
      <alignment/>
      <protection/>
    </xf>
    <xf numFmtId="0" fontId="2" fillId="0" borderId="25" xfId="55" applyFill="1" applyBorder="1">
      <alignment/>
      <protection/>
    </xf>
    <xf numFmtId="0" fontId="1" fillId="0" borderId="20" xfId="55" applyFont="1" applyFill="1" applyBorder="1">
      <alignment/>
      <protection/>
    </xf>
    <xf numFmtId="0" fontId="2" fillId="0" borderId="20" xfId="55" applyFill="1" applyBorder="1">
      <alignment/>
      <protection/>
    </xf>
    <xf numFmtId="40" fontId="24" fillId="0" borderId="18" xfId="55" applyNumberFormat="1" applyFont="1" applyFill="1" applyBorder="1" applyAlignment="1" applyProtection="1">
      <alignment/>
      <protection hidden="1"/>
    </xf>
    <xf numFmtId="38" fontId="2" fillId="0" borderId="41" xfId="55" applyNumberFormat="1" applyFill="1" applyBorder="1">
      <alignment/>
      <protection/>
    </xf>
    <xf numFmtId="38" fontId="2" fillId="0" borderId="42" xfId="55" applyNumberFormat="1" applyFont="1" applyFill="1" applyBorder="1" applyAlignment="1">
      <alignment horizontal="right" wrapText="1"/>
      <protection/>
    </xf>
    <xf numFmtId="49" fontId="16" fillId="0" borderId="13" xfId="59" applyNumberFormat="1" applyFont="1" applyBorder="1" applyAlignment="1">
      <alignment horizontal="center" vertical="top" wrapText="1"/>
      <protection/>
    </xf>
    <xf numFmtId="0" fontId="18" fillId="0" borderId="26" xfId="59" applyFont="1" applyBorder="1">
      <alignment/>
      <protection/>
    </xf>
    <xf numFmtId="0" fontId="18" fillId="0" borderId="42" xfId="59" applyFont="1" applyBorder="1" applyAlignment="1">
      <alignment horizontal="center"/>
      <protection/>
    </xf>
    <xf numFmtId="49" fontId="16" fillId="0" borderId="22" xfId="59" applyNumberFormat="1" applyFont="1" applyBorder="1" applyAlignment="1">
      <alignment horizontal="center" vertical="top" wrapText="1"/>
      <protection/>
    </xf>
    <xf numFmtId="0" fontId="15" fillId="0" borderId="19" xfId="56" applyNumberFormat="1" applyFont="1" applyFill="1" applyBorder="1" applyAlignment="1" applyProtection="1">
      <alignment wrapText="1"/>
      <protection hidden="1"/>
    </xf>
    <xf numFmtId="0" fontId="14" fillId="0" borderId="18" xfId="56" applyNumberFormat="1" applyFont="1" applyFill="1" applyBorder="1" applyAlignment="1" applyProtection="1">
      <alignment wrapText="1"/>
      <protection hidden="1"/>
    </xf>
    <xf numFmtId="0" fontId="14" fillId="10" borderId="18" xfId="56" applyNumberFormat="1" applyFont="1" applyFill="1" applyBorder="1" applyAlignment="1" applyProtection="1">
      <alignment wrapText="1"/>
      <protection hidden="1"/>
    </xf>
    <xf numFmtId="0" fontId="15" fillId="0" borderId="18" xfId="56" applyNumberFormat="1" applyFont="1" applyFill="1" applyBorder="1" applyAlignment="1" applyProtection="1">
      <alignment wrapText="1"/>
      <protection hidden="1"/>
    </xf>
    <xf numFmtId="0" fontId="15" fillId="0" borderId="46" xfId="56" applyNumberFormat="1" applyFont="1" applyFill="1" applyBorder="1" applyAlignment="1" applyProtection="1">
      <alignment horizontal="left"/>
      <protection hidden="1"/>
    </xf>
    <xf numFmtId="0" fontId="37" fillId="0" borderId="18" xfId="56" applyNumberFormat="1" applyFont="1" applyFill="1" applyBorder="1" applyAlignment="1" applyProtection="1">
      <alignment wrapText="1"/>
      <protection hidden="1"/>
    </xf>
    <xf numFmtId="0" fontId="14" fillId="0" borderId="18" xfId="53" applyFont="1" applyFill="1" applyBorder="1" applyAlignment="1" applyProtection="1">
      <alignment wrapText="1"/>
      <protection hidden="1"/>
    </xf>
    <xf numFmtId="173" fontId="38" fillId="0" borderId="18" xfId="56" applyNumberFormat="1" applyFont="1" applyFill="1" applyBorder="1" applyAlignment="1" applyProtection="1">
      <alignment wrapText="1"/>
      <protection hidden="1"/>
    </xf>
    <xf numFmtId="0" fontId="10" fillId="0" borderId="41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7" fillId="0" borderId="0" xfId="56" applyFont="1" applyAlignment="1" applyProtection="1">
      <alignment horizontal="left"/>
      <protection hidden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188" fontId="18" fillId="0" borderId="34" xfId="59" applyNumberFormat="1" applyFont="1" applyBorder="1" applyAlignment="1">
      <alignment horizontal="center"/>
      <protection/>
    </xf>
    <xf numFmtId="188" fontId="18" fillId="0" borderId="36" xfId="59" applyNumberFormat="1" applyFont="1" applyBorder="1" applyAlignment="1">
      <alignment horizontal="center"/>
      <protection/>
    </xf>
    <xf numFmtId="0" fontId="56" fillId="0" borderId="20" xfId="55" applyFont="1" applyFill="1" applyBorder="1" applyAlignment="1">
      <alignment horizontal="right" wrapText="1"/>
      <protection/>
    </xf>
    <xf numFmtId="0" fontId="36" fillId="0" borderId="47" xfId="53" applyNumberFormat="1" applyFont="1" applyFill="1" applyBorder="1" applyAlignment="1" applyProtection="1">
      <alignment horizontal="left" wrapText="1"/>
      <protection hidden="1"/>
    </xf>
    <xf numFmtId="0" fontId="57" fillId="0" borderId="0" xfId="55" applyFont="1" applyFill="1" applyBorder="1" applyProtection="1">
      <alignment/>
      <protection hidden="1"/>
    </xf>
    <xf numFmtId="0" fontId="36" fillId="0" borderId="0" xfId="55" applyFont="1" applyFill="1">
      <alignment/>
      <protection/>
    </xf>
    <xf numFmtId="172" fontId="58" fillId="0" borderId="18" xfId="55" applyNumberFormat="1" applyFont="1" applyFill="1" applyBorder="1" applyAlignment="1" applyProtection="1">
      <alignment wrapText="1"/>
      <protection hidden="1"/>
    </xf>
    <xf numFmtId="172" fontId="58" fillId="0" borderId="18" xfId="55" applyNumberFormat="1" applyFont="1" applyFill="1" applyBorder="1" applyAlignment="1" applyProtection="1">
      <alignment/>
      <protection hidden="1"/>
    </xf>
    <xf numFmtId="175" fontId="58" fillId="0" borderId="18" xfId="55" applyNumberFormat="1" applyFont="1" applyFill="1" applyBorder="1" applyAlignment="1" applyProtection="1">
      <alignment/>
      <protection hidden="1"/>
    </xf>
    <xf numFmtId="38" fontId="58" fillId="0" borderId="18" xfId="55" applyNumberFormat="1" applyFont="1" applyFill="1" applyBorder="1" applyAlignment="1" applyProtection="1">
      <alignment/>
      <protection hidden="1"/>
    </xf>
    <xf numFmtId="38" fontId="58" fillId="0" borderId="20" xfId="55" applyNumberFormat="1" applyFont="1" applyFill="1" applyBorder="1" applyAlignment="1" applyProtection="1">
      <alignment/>
      <protection hidden="1"/>
    </xf>
    <xf numFmtId="173" fontId="58" fillId="0" borderId="20" xfId="55" applyNumberFormat="1" applyFont="1" applyFill="1" applyBorder="1" applyAlignment="1" applyProtection="1">
      <alignment/>
      <protection hidden="1"/>
    </xf>
    <xf numFmtId="172" fontId="58" fillId="0" borderId="20" xfId="55" applyNumberFormat="1" applyFont="1" applyFill="1" applyBorder="1" applyAlignment="1" applyProtection="1">
      <alignment/>
      <protection hidden="1"/>
    </xf>
    <xf numFmtId="174" fontId="58" fillId="0" borderId="20" xfId="55" applyNumberFormat="1" applyFont="1" applyFill="1" applyBorder="1" applyAlignment="1" applyProtection="1">
      <alignment/>
      <protection hidden="1"/>
    </xf>
    <xf numFmtId="178" fontId="18" fillId="0" borderId="40" xfId="59" applyNumberFormat="1" applyFont="1" applyBorder="1" applyAlignment="1">
      <alignment horizontal="center"/>
      <protection/>
    </xf>
    <xf numFmtId="0" fontId="5" fillId="0" borderId="20" xfId="55" applyNumberFormat="1" applyFont="1" applyFill="1" applyBorder="1" applyAlignment="1" applyProtection="1">
      <alignment/>
      <protection hidden="1"/>
    </xf>
    <xf numFmtId="0" fontId="5" fillId="0" borderId="41" xfId="55" applyNumberFormat="1" applyFont="1" applyFill="1" applyBorder="1" applyAlignment="1" applyProtection="1">
      <alignment/>
      <protection hidden="1"/>
    </xf>
    <xf numFmtId="0" fontId="5" fillId="0" borderId="42" xfId="55" applyNumberFormat="1" applyFont="1" applyFill="1" applyBorder="1" applyAlignment="1" applyProtection="1">
      <alignment/>
      <protection hidden="1"/>
    </xf>
    <xf numFmtId="0" fontId="2" fillId="0" borderId="20" xfId="55" applyFont="1" applyFill="1" applyBorder="1" applyAlignment="1">
      <alignment horizontal="right"/>
      <protection/>
    </xf>
    <xf numFmtId="0" fontId="5" fillId="0" borderId="25" xfId="55" applyNumberFormat="1" applyFont="1" applyFill="1" applyBorder="1" applyAlignment="1" applyProtection="1">
      <alignment wrapText="1"/>
      <protection hidden="1"/>
    </xf>
    <xf numFmtId="0" fontId="5" fillId="0" borderId="19" xfId="55" applyNumberFormat="1" applyFont="1" applyFill="1" applyBorder="1" applyAlignment="1" applyProtection="1">
      <alignment wrapText="1"/>
      <protection hidden="1"/>
    </xf>
    <xf numFmtId="0" fontId="2" fillId="0" borderId="25" xfId="55" applyFont="1" applyFill="1" applyBorder="1">
      <alignment/>
      <protection/>
    </xf>
    <xf numFmtId="0" fontId="28" fillId="0" borderId="0" xfId="55" applyFont="1" applyFill="1">
      <alignment/>
      <protection/>
    </xf>
    <xf numFmtId="176" fontId="8" fillId="0" borderId="18" xfId="56" applyNumberFormat="1" applyFont="1" applyFill="1" applyBorder="1" applyAlignment="1" applyProtection="1">
      <alignment/>
      <protection hidden="1"/>
    </xf>
    <xf numFmtId="176" fontId="10" fillId="0" borderId="18" xfId="56" applyNumberFormat="1" applyFont="1" applyFill="1" applyBorder="1" applyAlignment="1" applyProtection="1">
      <alignment/>
      <protection hidden="1"/>
    </xf>
    <xf numFmtId="176" fontId="10" fillId="10" borderId="18" xfId="56" applyNumberFormat="1" applyFont="1" applyFill="1" applyBorder="1" applyAlignment="1" applyProtection="1">
      <alignment/>
      <protection hidden="1"/>
    </xf>
    <xf numFmtId="176" fontId="12" fillId="0" borderId="18" xfId="56" applyNumberFormat="1" applyFont="1" applyFill="1" applyBorder="1" applyAlignment="1" applyProtection="1">
      <alignment/>
      <protection hidden="1"/>
    </xf>
    <xf numFmtId="176" fontId="10" fillId="0" borderId="18" xfId="56" applyNumberFormat="1" applyFont="1" applyFill="1" applyBorder="1" applyAlignment="1" applyProtection="1">
      <alignment/>
      <protection hidden="1"/>
    </xf>
    <xf numFmtId="176" fontId="9" fillId="0" borderId="18" xfId="56" applyNumberFormat="1" applyFont="1" applyFill="1" applyBorder="1" applyAlignment="1" applyProtection="1">
      <alignment/>
      <protection hidden="1"/>
    </xf>
    <xf numFmtId="176" fontId="22" fillId="0" borderId="18" xfId="56" applyNumberFormat="1" applyFont="1" applyFill="1" applyBorder="1" applyAlignment="1" applyProtection="1">
      <alignment/>
      <protection hidden="1"/>
    </xf>
    <xf numFmtId="176" fontId="32" fillId="0" borderId="18" xfId="56" applyNumberFormat="1" applyFont="1" applyFill="1" applyBorder="1" applyAlignment="1" applyProtection="1">
      <alignment/>
      <protection hidden="1"/>
    </xf>
    <xf numFmtId="176" fontId="14" fillId="0" borderId="18" xfId="56" applyNumberFormat="1" applyFont="1" applyFill="1" applyBorder="1" applyAlignment="1" applyProtection="1">
      <alignment/>
      <protection hidden="1"/>
    </xf>
    <xf numFmtId="176" fontId="10" fillId="0" borderId="22" xfId="58" applyNumberFormat="1" applyFont="1" applyFill="1" applyBorder="1" applyAlignment="1" applyProtection="1">
      <alignment/>
      <protection hidden="1"/>
    </xf>
    <xf numFmtId="176" fontId="8" fillId="0" borderId="11" xfId="56" applyNumberFormat="1" applyFont="1" applyFill="1" applyBorder="1" applyAlignment="1" applyProtection="1">
      <alignment vertical="center"/>
      <protection hidden="1"/>
    </xf>
    <xf numFmtId="176" fontId="8" fillId="0" borderId="48" xfId="56" applyNumberFormat="1" applyFont="1" applyFill="1" applyBorder="1" applyAlignment="1" applyProtection="1">
      <alignment vertical="center"/>
      <protection hidden="1"/>
    </xf>
    <xf numFmtId="176" fontId="10" fillId="0" borderId="42" xfId="56" applyNumberFormat="1" applyFont="1" applyFill="1" applyBorder="1" applyAlignment="1" applyProtection="1">
      <alignment/>
      <protection hidden="1"/>
    </xf>
    <xf numFmtId="176" fontId="7" fillId="0" borderId="0" xfId="56" applyNumberFormat="1" applyFont="1" applyFill="1" applyBorder="1">
      <alignment/>
      <protection/>
    </xf>
    <xf numFmtId="176" fontId="7" fillId="0" borderId="0" xfId="56" applyNumberFormat="1" applyFont="1" applyBorder="1">
      <alignment/>
      <protection/>
    </xf>
    <xf numFmtId="0" fontId="2" fillId="0" borderId="42" xfId="55" applyFont="1" applyFill="1" applyBorder="1" applyAlignment="1">
      <alignment horizontal="center" wrapText="1"/>
      <protection/>
    </xf>
    <xf numFmtId="172" fontId="24" fillId="0" borderId="41" xfId="55" applyNumberFormat="1" applyFont="1" applyFill="1" applyBorder="1" applyAlignment="1" applyProtection="1">
      <alignment/>
      <protection hidden="1"/>
    </xf>
    <xf numFmtId="175" fontId="24" fillId="0" borderId="20" xfId="55" applyNumberFormat="1" applyFont="1" applyFill="1" applyBorder="1" applyAlignment="1" applyProtection="1">
      <alignment/>
      <protection hidden="1"/>
    </xf>
    <xf numFmtId="174" fontId="24" fillId="0" borderId="18" xfId="55" applyNumberFormat="1" applyFont="1" applyFill="1" applyBorder="1" applyAlignment="1" applyProtection="1">
      <alignment horizontal="left"/>
      <protection hidden="1"/>
    </xf>
    <xf numFmtId="174" fontId="23" fillId="0" borderId="18" xfId="55" applyNumberFormat="1" applyFont="1" applyFill="1" applyBorder="1" applyAlignment="1" applyProtection="1">
      <alignment horizontal="left"/>
      <protection hidden="1"/>
    </xf>
    <xf numFmtId="0" fontId="23" fillId="0" borderId="49" xfId="53" applyNumberFormat="1" applyFont="1" applyFill="1" applyBorder="1" applyAlignment="1" applyProtection="1">
      <alignment horizontal="left" vertical="top" wrapText="1"/>
      <protection hidden="1"/>
    </xf>
    <xf numFmtId="0" fontId="24" fillId="0" borderId="18" xfId="53" applyNumberFormat="1" applyFont="1" applyFill="1" applyBorder="1" applyAlignment="1" applyProtection="1">
      <alignment horizontal="left" vertical="top" wrapText="1"/>
      <protection hidden="1"/>
    </xf>
    <xf numFmtId="0" fontId="24" fillId="0" borderId="49" xfId="53" applyNumberFormat="1" applyFont="1" applyFill="1" applyBorder="1" applyAlignment="1" applyProtection="1">
      <alignment horizontal="left" vertical="top" wrapText="1"/>
      <protection hidden="1"/>
    </xf>
    <xf numFmtId="0" fontId="24" fillId="0" borderId="41" xfId="0" applyNumberFormat="1" applyFont="1" applyFill="1" applyBorder="1" applyAlignment="1" applyProtection="1">
      <alignment horizontal="left" wrapText="1"/>
      <protection/>
    </xf>
    <xf numFmtId="0" fontId="23" fillId="0" borderId="23" xfId="55" applyNumberFormat="1" applyFont="1" applyFill="1" applyBorder="1" applyAlignment="1" applyProtection="1">
      <alignment horizontal="centerContinuous"/>
      <protection hidden="1"/>
    </xf>
    <xf numFmtId="0" fontId="23" fillId="0" borderId="24" xfId="55" applyNumberFormat="1" applyFont="1" applyFill="1" applyBorder="1" applyAlignment="1" applyProtection="1">
      <alignment horizontal="centerContinuous"/>
      <protection hidden="1"/>
    </xf>
    <xf numFmtId="0" fontId="23" fillId="0" borderId="42" xfId="55" applyNumberFormat="1" applyFont="1" applyFill="1" applyBorder="1" applyAlignment="1" applyProtection="1">
      <alignment horizontal="centerContinuous"/>
      <protection hidden="1"/>
    </xf>
    <xf numFmtId="0" fontId="23" fillId="0" borderId="24" xfId="55" applyNumberFormat="1" applyFont="1" applyFill="1" applyBorder="1" applyAlignment="1" applyProtection="1">
      <alignment/>
      <protection hidden="1"/>
    </xf>
    <xf numFmtId="0" fontId="23" fillId="0" borderId="22" xfId="55" applyNumberFormat="1" applyFont="1" applyFill="1" applyBorder="1" applyAlignment="1" applyProtection="1">
      <alignment/>
      <protection hidden="1"/>
    </xf>
    <xf numFmtId="0" fontId="23" fillId="0" borderId="21" xfId="55" applyNumberFormat="1" applyFont="1" applyFill="1" applyBorder="1" applyAlignment="1" applyProtection="1">
      <alignment/>
      <protection hidden="1"/>
    </xf>
    <xf numFmtId="0" fontId="24" fillId="0" borderId="20" xfId="55" applyFont="1" applyFill="1" applyBorder="1" applyAlignment="1">
      <alignment horizontal="right" wrapText="1"/>
      <protection/>
    </xf>
    <xf numFmtId="0" fontId="23" fillId="0" borderId="0" xfId="55" applyNumberFormat="1" applyFont="1" applyFill="1" applyBorder="1" applyAlignment="1" applyProtection="1">
      <alignment horizontal="centerContinuous"/>
      <protection hidden="1"/>
    </xf>
    <xf numFmtId="0" fontId="24" fillId="0" borderId="20" xfId="55" applyNumberFormat="1" applyFont="1" applyFill="1" applyBorder="1" applyAlignment="1" applyProtection="1">
      <alignment/>
      <protection hidden="1"/>
    </xf>
    <xf numFmtId="0" fontId="23" fillId="0" borderId="13" xfId="55" applyNumberFormat="1" applyFont="1" applyFill="1" applyBorder="1" applyAlignment="1" applyProtection="1">
      <alignment/>
      <protection hidden="1"/>
    </xf>
    <xf numFmtId="0" fontId="23" fillId="0" borderId="14" xfId="55" applyNumberFormat="1" applyFont="1" applyFill="1" applyBorder="1" applyAlignment="1" applyProtection="1">
      <alignment/>
      <protection hidden="1"/>
    </xf>
    <xf numFmtId="0" fontId="23" fillId="0" borderId="15" xfId="55" applyNumberFormat="1" applyFont="1" applyFill="1" applyBorder="1" applyAlignment="1" applyProtection="1">
      <alignment/>
      <protection hidden="1"/>
    </xf>
    <xf numFmtId="0" fontId="24" fillId="0" borderId="15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 wrapText="1"/>
      <protection/>
    </xf>
    <xf numFmtId="0" fontId="24" fillId="0" borderId="15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4" fillId="0" borderId="13" xfId="55" applyFont="1" applyFill="1" applyBorder="1">
      <alignment/>
      <protection/>
    </xf>
    <xf numFmtId="0" fontId="23" fillId="0" borderId="26" xfId="55" applyNumberFormat="1" applyFont="1" applyFill="1" applyBorder="1" applyAlignment="1" applyProtection="1">
      <alignment horizontal="centerContinuous" vertical="top"/>
      <protection hidden="1"/>
    </xf>
    <xf numFmtId="0" fontId="24" fillId="0" borderId="25" xfId="55" applyNumberFormat="1" applyFont="1" applyFill="1" applyBorder="1" applyAlignment="1" applyProtection="1">
      <alignment wrapText="1"/>
      <protection hidden="1"/>
    </xf>
    <xf numFmtId="0" fontId="23" fillId="0" borderId="0" xfId="55" applyNumberFormat="1" applyFont="1" applyFill="1" applyBorder="1" applyAlignment="1" applyProtection="1">
      <alignment horizontal="center" wrapText="1"/>
      <protection hidden="1"/>
    </xf>
    <xf numFmtId="0" fontId="23" fillId="0" borderId="15" xfId="55" applyNumberFormat="1" applyFont="1" applyFill="1" applyBorder="1" applyAlignment="1" applyProtection="1">
      <alignment horizontal="center" vertical="top"/>
      <protection hidden="1"/>
    </xf>
    <xf numFmtId="0" fontId="24" fillId="0" borderId="25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 wrapText="1"/>
      <protection/>
    </xf>
    <xf numFmtId="0" fontId="23" fillId="0" borderId="25" xfId="55" applyNumberFormat="1" applyFont="1" applyFill="1" applyBorder="1" applyAlignment="1" applyProtection="1">
      <alignment horizontal="centerContinuous"/>
      <protection hidden="1"/>
    </xf>
    <xf numFmtId="0" fontId="23" fillId="0" borderId="26" xfId="55" applyNumberFormat="1" applyFont="1" applyFill="1" applyBorder="1" applyAlignment="1" applyProtection="1">
      <alignment horizontal="centerContinuous"/>
      <protection hidden="1"/>
    </xf>
    <xf numFmtId="0" fontId="23" fillId="0" borderId="25" xfId="55" applyNumberFormat="1" applyFont="1" applyFill="1" applyBorder="1" applyAlignment="1" applyProtection="1">
      <alignment horizontal="center"/>
      <protection hidden="1"/>
    </xf>
    <xf numFmtId="0" fontId="23" fillId="0" borderId="50" xfId="55" applyNumberFormat="1" applyFont="1" applyFill="1" applyBorder="1" applyAlignment="1" applyProtection="1">
      <alignment horizontal="center"/>
      <protection hidden="1"/>
    </xf>
    <xf numFmtId="40" fontId="23" fillId="0" borderId="18" xfId="55" applyNumberFormat="1" applyFont="1" applyFill="1" applyBorder="1" applyAlignment="1" applyProtection="1">
      <alignment/>
      <protection hidden="1"/>
    </xf>
    <xf numFmtId="40" fontId="23" fillId="0" borderId="20" xfId="55" applyNumberFormat="1" applyFont="1" applyFill="1" applyBorder="1" applyAlignment="1" applyProtection="1">
      <alignment/>
      <protection hidden="1"/>
    </xf>
    <xf numFmtId="176" fontId="23" fillId="0" borderId="20" xfId="55" applyNumberFormat="1" applyFont="1" applyFill="1" applyBorder="1" applyAlignment="1" applyProtection="1">
      <alignment/>
      <protection hidden="1"/>
    </xf>
    <xf numFmtId="176" fontId="24" fillId="0" borderId="20" xfId="55" applyNumberFormat="1" applyFont="1" applyFill="1" applyBorder="1" applyAlignment="1" applyProtection="1">
      <alignment/>
      <protection hidden="1"/>
    </xf>
    <xf numFmtId="0" fontId="24" fillId="0" borderId="51" xfId="53" applyNumberFormat="1" applyFont="1" applyFill="1" applyBorder="1" applyAlignment="1" applyProtection="1">
      <alignment horizontal="left"/>
      <protection hidden="1"/>
    </xf>
    <xf numFmtId="172" fontId="35" fillId="0" borderId="18" xfId="55" applyNumberFormat="1" applyFont="1" applyFill="1" applyBorder="1" applyAlignment="1" applyProtection="1">
      <alignment/>
      <protection hidden="1"/>
    </xf>
    <xf numFmtId="175" fontId="35" fillId="0" borderId="18" xfId="55" applyNumberFormat="1" applyFont="1" applyFill="1" applyBorder="1" applyAlignment="1" applyProtection="1">
      <alignment/>
      <protection hidden="1"/>
    </xf>
    <xf numFmtId="38" fontId="35" fillId="0" borderId="18" xfId="55" applyNumberFormat="1" applyFont="1" applyFill="1" applyBorder="1" applyAlignment="1" applyProtection="1">
      <alignment/>
      <protection hidden="1"/>
    </xf>
    <xf numFmtId="38" fontId="35" fillId="0" borderId="20" xfId="55" applyNumberFormat="1" applyFont="1" applyFill="1" applyBorder="1" applyAlignment="1" applyProtection="1">
      <alignment/>
      <protection hidden="1"/>
    </xf>
    <xf numFmtId="178" fontId="24" fillId="0" borderId="0" xfId="55" applyNumberFormat="1" applyFont="1" applyFill="1">
      <alignment/>
      <protection/>
    </xf>
    <xf numFmtId="0" fontId="24" fillId="0" borderId="52" xfId="55" applyFont="1" applyFill="1" applyBorder="1">
      <alignment/>
      <protection/>
    </xf>
    <xf numFmtId="38" fontId="24" fillId="0" borderId="52" xfId="55" applyNumberFormat="1" applyFont="1" applyFill="1" applyBorder="1">
      <alignment/>
      <protection/>
    </xf>
    <xf numFmtId="178" fontId="24" fillId="0" borderId="52" xfId="55" applyNumberFormat="1" applyFont="1" applyFill="1" applyBorder="1">
      <alignment/>
      <protection/>
    </xf>
    <xf numFmtId="186" fontId="35" fillId="0" borderId="52" xfId="55" applyNumberFormat="1" applyFont="1" applyFill="1" applyBorder="1">
      <alignment/>
      <protection/>
    </xf>
    <xf numFmtId="186" fontId="24" fillId="0" borderId="0" xfId="55" applyNumberFormat="1" applyFont="1" applyFill="1">
      <alignment/>
      <protection/>
    </xf>
    <xf numFmtId="174" fontId="24" fillId="0" borderId="20" xfId="55" applyNumberFormat="1" applyFont="1" applyFill="1" applyBorder="1" applyAlignment="1" applyProtection="1">
      <alignment horizontal="left"/>
      <protection hidden="1"/>
    </xf>
    <xf numFmtId="183" fontId="24" fillId="0" borderId="18" xfId="53" applyNumberFormat="1" applyFont="1" applyFill="1" applyBorder="1" applyAlignment="1" applyProtection="1">
      <alignment horizontal="left" wrapText="1"/>
      <protection hidden="1"/>
    </xf>
    <xf numFmtId="183" fontId="24" fillId="0" borderId="20" xfId="53" applyNumberFormat="1" applyFont="1" applyFill="1" applyBorder="1" applyAlignment="1" applyProtection="1">
      <alignment horizontal="left" wrapText="1"/>
      <protection hidden="1"/>
    </xf>
    <xf numFmtId="172" fontId="24" fillId="0" borderId="41" xfId="53" applyNumberFormat="1" applyFont="1" applyFill="1" applyBorder="1" applyAlignment="1" applyProtection="1">
      <alignment horizontal="left" wrapText="1"/>
      <protection hidden="1"/>
    </xf>
    <xf numFmtId="172" fontId="23" fillId="0" borderId="18" xfId="55" applyNumberFormat="1" applyFont="1" applyFill="1" applyBorder="1" applyAlignment="1" applyProtection="1">
      <alignment horizontal="left"/>
      <protection hidden="1"/>
    </xf>
    <xf numFmtId="173" fontId="24" fillId="0" borderId="20" xfId="53" applyNumberFormat="1" applyFont="1" applyFill="1" applyBorder="1" applyAlignment="1" applyProtection="1">
      <alignment horizontal="left"/>
      <protection hidden="1"/>
    </xf>
    <xf numFmtId="174" fontId="24" fillId="0" borderId="20" xfId="53" applyNumberFormat="1" applyFont="1" applyFill="1" applyBorder="1" applyAlignment="1" applyProtection="1">
      <alignment horizontal="left"/>
      <protection hidden="1"/>
    </xf>
    <xf numFmtId="172" fontId="24" fillId="0" borderId="20" xfId="53" applyNumberFormat="1" applyFont="1" applyFill="1" applyBorder="1" applyAlignment="1" applyProtection="1">
      <alignment horizontal="left"/>
      <protection hidden="1"/>
    </xf>
    <xf numFmtId="172" fontId="24" fillId="0" borderId="17" xfId="55" applyNumberFormat="1" applyFont="1" applyFill="1" applyBorder="1" applyAlignment="1" applyProtection="1">
      <alignment horizontal="left" wrapText="1"/>
      <protection hidden="1"/>
    </xf>
    <xf numFmtId="172" fontId="23" fillId="0" borderId="17" xfId="53" applyNumberFormat="1" applyFont="1" applyFill="1" applyBorder="1" applyAlignment="1" applyProtection="1">
      <alignment horizontal="left" wrapText="1"/>
      <protection hidden="1"/>
    </xf>
    <xf numFmtId="172" fontId="24" fillId="0" borderId="18" xfId="55" applyNumberFormat="1" applyFont="1" applyFill="1" applyBorder="1" applyAlignment="1" applyProtection="1">
      <alignment horizontal="left" wrapText="1"/>
      <protection hidden="1"/>
    </xf>
    <xf numFmtId="173" fontId="24" fillId="0" borderId="20" xfId="55" applyNumberFormat="1" applyFont="1" applyFill="1" applyBorder="1" applyAlignment="1" applyProtection="1">
      <alignment horizontal="left"/>
      <protection hidden="1"/>
    </xf>
    <xf numFmtId="172" fontId="24" fillId="0" borderId="17" xfId="53" applyNumberFormat="1" applyFont="1" applyFill="1" applyBorder="1" applyAlignment="1" applyProtection="1">
      <alignment horizontal="left" wrapText="1"/>
      <protection hidden="1"/>
    </xf>
    <xf numFmtId="172" fontId="24" fillId="0" borderId="20" xfId="55" applyNumberFormat="1" applyFont="1" applyFill="1" applyBorder="1" applyAlignment="1" applyProtection="1">
      <alignment horizontal="left"/>
      <protection hidden="1"/>
    </xf>
    <xf numFmtId="172" fontId="23" fillId="0" borderId="17" xfId="55" applyNumberFormat="1" applyFont="1" applyFill="1" applyBorder="1" applyAlignment="1" applyProtection="1">
      <alignment horizontal="left" wrapText="1"/>
      <protection hidden="1"/>
    </xf>
    <xf numFmtId="172" fontId="23" fillId="0" borderId="18" xfId="55" applyNumberFormat="1" applyFont="1" applyFill="1" applyBorder="1" applyAlignment="1" applyProtection="1">
      <alignment horizontal="left" wrapText="1"/>
      <protection hidden="1"/>
    </xf>
    <xf numFmtId="173" fontId="23" fillId="0" borderId="18" xfId="55" applyNumberFormat="1" applyFont="1" applyFill="1" applyBorder="1" applyAlignment="1" applyProtection="1">
      <alignment horizontal="left"/>
      <protection hidden="1"/>
    </xf>
    <xf numFmtId="173" fontId="24" fillId="0" borderId="18" xfId="55" applyNumberFormat="1" applyFont="1" applyFill="1" applyBorder="1" applyAlignment="1" applyProtection="1">
      <alignment horizontal="left"/>
      <protection hidden="1"/>
    </xf>
    <xf numFmtId="172" fontId="24" fillId="0" borderId="18" xfId="55" applyNumberFormat="1" applyFont="1" applyFill="1" applyBorder="1" applyAlignment="1" applyProtection="1">
      <alignment horizontal="left"/>
      <protection hidden="1"/>
    </xf>
    <xf numFmtId="0" fontId="24" fillId="0" borderId="18" xfId="56" applyNumberFormat="1" applyFont="1" applyFill="1" applyBorder="1" applyAlignment="1" applyProtection="1">
      <alignment horizontal="left" wrapText="1"/>
      <protection hidden="1"/>
    </xf>
    <xf numFmtId="172" fontId="35" fillId="0" borderId="18" xfId="55" applyNumberFormat="1" applyFont="1" applyFill="1" applyBorder="1" applyAlignment="1" applyProtection="1">
      <alignment horizontal="left" wrapText="1"/>
      <protection hidden="1"/>
    </xf>
    <xf numFmtId="173" fontId="23" fillId="0" borderId="20" xfId="53" applyNumberFormat="1" applyFont="1" applyFill="1" applyBorder="1" applyAlignment="1" applyProtection="1">
      <alignment horizontal="left"/>
      <protection hidden="1"/>
    </xf>
    <xf numFmtId="174" fontId="23" fillId="0" borderId="20" xfId="53" applyNumberFormat="1" applyFont="1" applyFill="1" applyBorder="1" applyAlignment="1" applyProtection="1">
      <alignment horizontal="left"/>
      <protection hidden="1"/>
    </xf>
    <xf numFmtId="172" fontId="23" fillId="0" borderId="20" xfId="53" applyNumberFormat="1" applyFont="1" applyFill="1" applyBorder="1" applyAlignment="1" applyProtection="1">
      <alignment horizontal="left"/>
      <protection hidden="1"/>
    </xf>
    <xf numFmtId="0" fontId="23" fillId="0" borderId="17" xfId="56" applyNumberFormat="1" applyFont="1" applyFill="1" applyBorder="1" applyAlignment="1" applyProtection="1">
      <alignment horizontal="left" wrapText="1"/>
      <protection hidden="1"/>
    </xf>
    <xf numFmtId="0" fontId="24" fillId="0" borderId="17" xfId="56" applyNumberFormat="1" applyFont="1" applyFill="1" applyBorder="1" applyAlignment="1" applyProtection="1">
      <alignment horizontal="left" wrapText="1"/>
      <protection hidden="1"/>
    </xf>
    <xf numFmtId="0" fontId="23" fillId="0" borderId="18" xfId="56" applyNumberFormat="1" applyFont="1" applyFill="1" applyBorder="1" applyAlignment="1" applyProtection="1">
      <alignment horizontal="left" wrapText="1"/>
      <protection hidden="1"/>
    </xf>
    <xf numFmtId="173" fontId="23" fillId="0" borderId="18" xfId="56" applyNumberFormat="1" applyFont="1" applyFill="1" applyBorder="1" applyAlignment="1" applyProtection="1">
      <alignment horizontal="left" wrapText="1"/>
      <protection hidden="1"/>
    </xf>
    <xf numFmtId="0" fontId="24" fillId="0" borderId="0" xfId="55" applyFont="1" applyFill="1" applyAlignment="1">
      <alignment horizontal="left" wrapText="1"/>
      <protection/>
    </xf>
    <xf numFmtId="0" fontId="24" fillId="0" borderId="0" xfId="55" applyFont="1" applyFill="1" applyAlignment="1">
      <alignment horizontal="left"/>
      <protection/>
    </xf>
    <xf numFmtId="173" fontId="24" fillId="0" borderId="18" xfId="56" applyNumberFormat="1" applyFont="1" applyFill="1" applyBorder="1" applyAlignment="1" applyProtection="1">
      <alignment horizontal="left" wrapText="1"/>
      <protection hidden="1"/>
    </xf>
    <xf numFmtId="0" fontId="24" fillId="0" borderId="53" xfId="55" applyFont="1" applyFill="1" applyBorder="1" applyAlignment="1">
      <alignment horizontal="left" wrapText="1"/>
      <protection/>
    </xf>
    <xf numFmtId="0" fontId="24" fillId="0" borderId="52" xfId="55" applyFont="1" applyFill="1" applyBorder="1" applyAlignment="1">
      <alignment horizontal="left" wrapText="1"/>
      <protection/>
    </xf>
    <xf numFmtId="0" fontId="24" fillId="0" borderId="52" xfId="55" applyFont="1" applyFill="1" applyBorder="1" applyAlignment="1">
      <alignment horizontal="left"/>
      <protection/>
    </xf>
    <xf numFmtId="0" fontId="23" fillId="0" borderId="53" xfId="56" applyNumberFormat="1" applyFont="1" applyFill="1" applyBorder="1" applyAlignment="1" applyProtection="1">
      <alignment horizontal="left" wrapText="1"/>
      <protection hidden="1"/>
    </xf>
    <xf numFmtId="0" fontId="24" fillId="0" borderId="53" xfId="56" applyNumberFormat="1" applyFont="1" applyFill="1" applyBorder="1" applyAlignment="1" applyProtection="1">
      <alignment horizontal="left" wrapText="1"/>
      <protection hidden="1"/>
    </xf>
    <xf numFmtId="186" fontId="24" fillId="0" borderId="52" xfId="55" applyNumberFormat="1" applyFont="1" applyFill="1" applyBorder="1" applyAlignment="1">
      <alignment horizontal="left"/>
      <protection/>
    </xf>
    <xf numFmtId="0" fontId="60" fillId="0" borderId="0" xfId="56" applyNumberFormat="1" applyFont="1" applyFill="1" applyBorder="1" applyAlignment="1" applyProtection="1">
      <alignment horizontal="left" wrapText="1"/>
      <protection hidden="1"/>
    </xf>
    <xf numFmtId="38" fontId="24" fillId="0" borderId="0" xfId="55" applyNumberFormat="1" applyFont="1" applyFill="1" applyAlignment="1">
      <alignment horizontal="left"/>
      <protection/>
    </xf>
    <xf numFmtId="0" fontId="24" fillId="0" borderId="0" xfId="56" applyNumberFormat="1" applyFont="1" applyFill="1" applyBorder="1" applyAlignment="1" applyProtection="1">
      <alignment horizontal="left" wrapText="1"/>
      <protection hidden="1"/>
    </xf>
    <xf numFmtId="0" fontId="24" fillId="0" borderId="0" xfId="55" applyFont="1" applyFill="1" applyBorder="1" applyAlignment="1">
      <alignment horizontal="left" wrapText="1"/>
      <protection/>
    </xf>
    <xf numFmtId="0" fontId="24" fillId="0" borderId="18" xfId="53" applyNumberFormat="1" applyFont="1" applyFill="1" applyBorder="1" applyAlignment="1" applyProtection="1">
      <alignment horizontal="left" wrapText="1"/>
      <protection hidden="1"/>
    </xf>
    <xf numFmtId="0" fontId="24" fillId="0" borderId="18" xfId="53" applyNumberFormat="1" applyFont="1" applyFill="1" applyBorder="1" applyAlignment="1" applyProtection="1">
      <alignment horizontal="center"/>
      <protection hidden="1"/>
    </xf>
    <xf numFmtId="174" fontId="16" fillId="0" borderId="54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8" xfId="53" applyNumberFormat="1" applyFont="1" applyFill="1" applyBorder="1" applyAlignment="1" applyProtection="1">
      <alignment horizontal="center"/>
      <protection hidden="1"/>
    </xf>
    <xf numFmtId="172" fontId="24" fillId="0" borderId="42" xfId="55" applyNumberFormat="1" applyFont="1" applyFill="1" applyBorder="1" applyAlignment="1" applyProtection="1">
      <alignment horizontal="left" wrapText="1"/>
      <protection hidden="1"/>
    </xf>
    <xf numFmtId="172" fontId="24" fillId="0" borderId="41" xfId="55" applyNumberFormat="1" applyFont="1" applyFill="1" applyBorder="1" applyAlignment="1" applyProtection="1">
      <alignment horizontal="left" wrapText="1"/>
      <protection hidden="1"/>
    </xf>
    <xf numFmtId="172" fontId="24" fillId="0" borderId="17" xfId="57" applyNumberFormat="1" applyFont="1" applyFill="1" applyBorder="1" applyAlignment="1" applyProtection="1">
      <alignment horizontal="left" wrapText="1"/>
      <protection hidden="1"/>
    </xf>
    <xf numFmtId="172" fontId="24" fillId="0" borderId="55" xfId="57" applyNumberFormat="1" applyFont="1" applyFill="1" applyBorder="1" applyAlignment="1" applyProtection="1">
      <alignment horizontal="left" wrapText="1"/>
      <protection hidden="1"/>
    </xf>
    <xf numFmtId="173" fontId="24" fillId="0" borderId="20" xfId="57" applyNumberFormat="1" applyFont="1" applyFill="1" applyBorder="1" applyAlignment="1" applyProtection="1">
      <alignment horizontal="left"/>
      <protection hidden="1"/>
    </xf>
    <xf numFmtId="172" fontId="24" fillId="0" borderId="18" xfId="57" applyNumberFormat="1" applyFont="1" applyFill="1" applyBorder="1" applyAlignment="1" applyProtection="1">
      <alignment horizontal="left"/>
      <protection hidden="1"/>
    </xf>
    <xf numFmtId="49" fontId="24" fillId="0" borderId="18" xfId="55" applyNumberFormat="1" applyFont="1" applyFill="1" applyBorder="1" applyAlignment="1" applyProtection="1">
      <alignment horizontal="left"/>
      <protection hidden="1"/>
    </xf>
    <xf numFmtId="172" fontId="24" fillId="0" borderId="20" xfId="55" applyNumberFormat="1" applyFont="1" applyFill="1" applyBorder="1" applyAlignment="1" applyProtection="1">
      <alignment horizontal="left" wrapText="1"/>
      <protection hidden="1"/>
    </xf>
    <xf numFmtId="172" fontId="24" fillId="0" borderId="0" xfId="53" applyNumberFormat="1" applyFont="1" applyFill="1" applyBorder="1" applyAlignment="1" applyProtection="1">
      <alignment horizontal="left" wrapText="1"/>
      <protection hidden="1"/>
    </xf>
    <xf numFmtId="183" fontId="24" fillId="0" borderId="0" xfId="53" applyNumberFormat="1" applyFont="1" applyFill="1" applyBorder="1" applyAlignment="1" applyProtection="1">
      <alignment horizontal="left" wrapText="1"/>
      <protection hidden="1"/>
    </xf>
    <xf numFmtId="172" fontId="23" fillId="0" borderId="0" xfId="55" applyNumberFormat="1" applyFont="1" applyFill="1" applyBorder="1" applyAlignment="1" applyProtection="1">
      <alignment horizontal="left"/>
      <protection hidden="1"/>
    </xf>
    <xf numFmtId="0" fontId="24" fillId="0" borderId="18" xfId="53" applyNumberFormat="1" applyFont="1" applyFill="1" applyBorder="1" applyAlignment="1" applyProtection="1">
      <alignment horizontal="left"/>
      <protection hidden="1"/>
    </xf>
    <xf numFmtId="0" fontId="2" fillId="0" borderId="0" xfId="55" applyFill="1" applyAlignment="1">
      <alignment horizontal="left"/>
      <protection/>
    </xf>
    <xf numFmtId="0" fontId="24" fillId="0" borderId="42" xfId="53" applyNumberFormat="1" applyFont="1" applyFill="1" applyBorder="1" applyAlignment="1" applyProtection="1">
      <alignment horizontal="left" wrapText="1"/>
      <protection hidden="1"/>
    </xf>
    <xf numFmtId="0" fontId="24" fillId="0" borderId="42" xfId="53" applyNumberFormat="1" applyFont="1" applyFill="1" applyBorder="1" applyAlignment="1" applyProtection="1">
      <alignment horizontal="left" vertical="top" wrapText="1"/>
      <protection hidden="1"/>
    </xf>
    <xf numFmtId="172" fontId="60" fillId="0" borderId="18" xfId="55" applyNumberFormat="1" applyFont="1" applyFill="1" applyBorder="1" applyAlignment="1" applyProtection="1">
      <alignment horizontal="left" wrapText="1"/>
      <protection hidden="1"/>
    </xf>
    <xf numFmtId="173" fontId="60" fillId="0" borderId="18" xfId="55" applyNumberFormat="1" applyFont="1" applyFill="1" applyBorder="1" applyAlignment="1" applyProtection="1">
      <alignment horizontal="left"/>
      <protection hidden="1"/>
    </xf>
    <xf numFmtId="172" fontId="60" fillId="0" borderId="18" xfId="55" applyNumberFormat="1" applyFont="1" applyFill="1" applyBorder="1" applyAlignment="1" applyProtection="1">
      <alignment horizontal="left"/>
      <protection hidden="1"/>
    </xf>
    <xf numFmtId="172" fontId="60" fillId="0" borderId="18" xfId="55" applyNumberFormat="1" applyFont="1" applyFill="1" applyBorder="1" applyAlignment="1" applyProtection="1">
      <alignment/>
      <protection hidden="1"/>
    </xf>
    <xf numFmtId="175" fontId="60" fillId="0" borderId="18" xfId="55" applyNumberFormat="1" applyFont="1" applyFill="1" applyBorder="1" applyAlignment="1" applyProtection="1">
      <alignment/>
      <protection hidden="1"/>
    </xf>
    <xf numFmtId="38" fontId="60" fillId="0" borderId="18" xfId="55" applyNumberFormat="1" applyFont="1" applyFill="1" applyBorder="1" applyAlignment="1" applyProtection="1">
      <alignment/>
      <protection hidden="1"/>
    </xf>
    <xf numFmtId="38" fontId="60" fillId="0" borderId="20" xfId="55" applyNumberFormat="1" applyFont="1" applyFill="1" applyBorder="1" applyAlignment="1" applyProtection="1">
      <alignment/>
      <protection hidden="1"/>
    </xf>
    <xf numFmtId="173" fontId="24" fillId="0" borderId="49" xfId="53" applyNumberFormat="1" applyFont="1" applyFill="1" applyBorder="1" applyAlignment="1" applyProtection="1">
      <alignment horizontal="center" vertical="top"/>
      <protection hidden="1"/>
    </xf>
    <xf numFmtId="0" fontId="58" fillId="0" borderId="0" xfId="53" applyFont="1" applyFill="1" applyProtection="1">
      <alignment/>
      <protection hidden="1"/>
    </xf>
    <xf numFmtId="0" fontId="58" fillId="0" borderId="0" xfId="53" applyNumberFormat="1" applyFont="1" applyFill="1" applyAlignment="1" applyProtection="1">
      <alignment/>
      <protection hidden="1"/>
    </xf>
    <xf numFmtId="0" fontId="16" fillId="0" borderId="0" xfId="53" applyNumberFormat="1" applyFont="1" applyFill="1" applyAlignment="1" applyProtection="1">
      <alignment horizontal="right"/>
      <protection hidden="1"/>
    </xf>
    <xf numFmtId="0" fontId="14" fillId="0" borderId="0" xfId="53" applyNumberFormat="1" applyFont="1" applyFill="1" applyAlignment="1" applyProtection="1">
      <alignment horizontal="left" vertical="center" wrapText="1"/>
      <protection hidden="1"/>
    </xf>
    <xf numFmtId="0" fontId="16" fillId="0" borderId="0" xfId="53" applyFont="1" applyFill="1" applyProtection="1">
      <alignment/>
      <protection hidden="1"/>
    </xf>
    <xf numFmtId="0" fontId="58" fillId="0" borderId="56" xfId="53" applyFont="1" applyFill="1" applyBorder="1" applyProtection="1">
      <alignment/>
      <protection hidden="1"/>
    </xf>
    <xf numFmtId="0" fontId="58" fillId="0" borderId="57" xfId="53" applyNumberFormat="1" applyFont="1" applyFill="1" applyBorder="1" applyAlignment="1" applyProtection="1">
      <alignment/>
      <protection hidden="1"/>
    </xf>
    <xf numFmtId="0" fontId="58" fillId="0" borderId="58" xfId="53" applyNumberFormat="1" applyFont="1" applyFill="1" applyBorder="1" applyAlignment="1" applyProtection="1">
      <alignment horizontal="center" vertical="center" wrapText="1"/>
      <protection hidden="1"/>
    </xf>
    <xf numFmtId="0" fontId="58" fillId="0" borderId="59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6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54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61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54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62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1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0" xfId="53" applyNumberFormat="1" applyFont="1" applyFill="1" applyAlignment="1" applyProtection="1">
      <alignment horizontal="left" vertical="center" wrapText="1"/>
      <protection hidden="1"/>
    </xf>
    <xf numFmtId="174" fontId="16" fillId="0" borderId="62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62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61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0" xfId="53" applyNumberFormat="1" applyFont="1" applyFill="1" applyAlignment="1" applyProtection="1">
      <alignment horizontal="left" vertical="center" wrapText="1"/>
      <protection hidden="1"/>
    </xf>
    <xf numFmtId="174" fontId="17" fillId="0" borderId="0" xfId="53" applyNumberFormat="1" applyFont="1" applyFill="1" applyAlignment="1" applyProtection="1">
      <alignment horizontal="left" vertical="center" wrapText="1"/>
      <protection hidden="1"/>
    </xf>
    <xf numFmtId="0" fontId="58" fillId="0" borderId="0" xfId="53" applyFont="1" applyFill="1" applyBorder="1" applyProtection="1">
      <alignment/>
      <protection hidden="1"/>
    </xf>
    <xf numFmtId="0" fontId="58" fillId="0" borderId="0" xfId="53" applyFont="1" applyFill="1" applyBorder="1" applyProtection="1">
      <alignment/>
      <protection hidden="1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 wrapText="1"/>
      <protection/>
    </xf>
    <xf numFmtId="0" fontId="34" fillId="0" borderId="63" xfId="53" applyNumberFormat="1" applyFont="1" applyFill="1" applyBorder="1" applyAlignment="1" applyProtection="1">
      <alignment horizontal="center" vertical="center" wrapText="1"/>
      <protection hidden="1"/>
    </xf>
    <xf numFmtId="0" fontId="34" fillId="0" borderId="64" xfId="53" applyNumberFormat="1" applyFont="1" applyFill="1" applyBorder="1" applyAlignment="1" applyProtection="1">
      <alignment horizontal="center" vertical="center" wrapText="1"/>
      <protection hidden="1"/>
    </xf>
    <xf numFmtId="172" fontId="34" fillId="0" borderId="63" xfId="53" applyNumberFormat="1" applyFont="1" applyFill="1" applyBorder="1" applyAlignment="1" applyProtection="1">
      <alignment horizontal="center"/>
      <protection hidden="1"/>
    </xf>
    <xf numFmtId="0" fontId="34" fillId="0" borderId="0" xfId="53" applyNumberFormat="1" applyFont="1" applyFill="1" applyBorder="1" applyAlignment="1" applyProtection="1">
      <alignment horizontal="right"/>
      <protection hidden="1"/>
    </xf>
    <xf numFmtId="0" fontId="58" fillId="0" borderId="0" xfId="53" applyFont="1" applyFill="1" applyBorder="1" applyProtection="1">
      <alignment/>
      <protection hidden="1"/>
    </xf>
    <xf numFmtId="0" fontId="58" fillId="0" borderId="65" xfId="53" applyNumberFormat="1" applyFont="1" applyFill="1" applyBorder="1" applyAlignment="1" applyProtection="1">
      <alignment horizontal="center" vertical="center" wrapText="1"/>
      <protection hidden="1"/>
    </xf>
    <xf numFmtId="0" fontId="34" fillId="0" borderId="18" xfId="55" applyFont="1" applyFill="1" applyBorder="1" applyAlignment="1">
      <alignment horizontal="center" wrapText="1"/>
      <protection/>
    </xf>
    <xf numFmtId="0" fontId="63" fillId="0" borderId="0" xfId="56" applyFont="1" applyFill="1" applyAlignment="1" applyProtection="1">
      <alignment horizontal="left"/>
      <protection hidden="1"/>
    </xf>
    <xf numFmtId="0" fontId="63" fillId="0" borderId="0" xfId="56" applyFont="1" applyFill="1" applyProtection="1">
      <alignment/>
      <protection hidden="1"/>
    </xf>
    <xf numFmtId="0" fontId="63" fillId="0" borderId="0" xfId="56" applyFont="1" applyFill="1">
      <alignment/>
      <protection/>
    </xf>
    <xf numFmtId="0" fontId="34" fillId="0" borderId="18" xfId="55" applyFont="1" applyFill="1" applyBorder="1" applyAlignment="1">
      <alignment horizontal="center"/>
      <protection/>
    </xf>
    <xf numFmtId="0" fontId="24" fillId="0" borderId="18" xfId="55" applyFont="1" applyFill="1" applyBorder="1">
      <alignment/>
      <protection/>
    </xf>
    <xf numFmtId="174" fontId="62" fillId="0" borderId="61" xfId="53" applyNumberFormat="1" applyFont="1" applyFill="1" applyBorder="1" applyAlignment="1" applyProtection="1">
      <alignment horizontal="left" vertical="center" wrapText="1"/>
      <protection hidden="1"/>
    </xf>
    <xf numFmtId="0" fontId="62" fillId="0" borderId="0" xfId="53" applyNumberFormat="1" applyFont="1" applyFill="1" applyAlignment="1" applyProtection="1">
      <alignment/>
      <protection hidden="1"/>
    </xf>
    <xf numFmtId="172" fontId="62" fillId="0" borderId="54" xfId="53" applyNumberFormat="1" applyFont="1" applyFill="1" applyBorder="1" applyAlignment="1" applyProtection="1">
      <alignment horizontal="left" vertical="center" wrapText="1"/>
      <protection hidden="1"/>
    </xf>
    <xf numFmtId="0" fontId="62" fillId="0" borderId="18" xfId="53" applyNumberFormat="1" applyFont="1" applyFill="1" applyBorder="1" applyAlignment="1" applyProtection="1">
      <alignment horizontal="center"/>
      <protection hidden="1"/>
    </xf>
    <xf numFmtId="172" fontId="62" fillId="0" borderId="20" xfId="55" applyNumberFormat="1" applyFont="1" applyFill="1" applyBorder="1" applyAlignment="1" applyProtection="1">
      <alignment horizontal="left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62" fillId="0" borderId="18" xfId="53" applyNumberFormat="1" applyFont="1" applyFill="1" applyBorder="1" applyAlignment="1" applyProtection="1">
      <alignment horizontal="left"/>
      <protection hidden="1"/>
    </xf>
    <xf numFmtId="0" fontId="34" fillId="0" borderId="18" xfId="53" applyNumberFormat="1" applyFont="1" applyFill="1" applyBorder="1" applyAlignment="1" applyProtection="1">
      <alignment horizontal="center"/>
      <protection hidden="1"/>
    </xf>
    <xf numFmtId="172" fontId="34" fillId="0" borderId="20" xfId="55" applyNumberFormat="1" applyFont="1" applyFill="1" applyBorder="1" applyAlignment="1" applyProtection="1">
      <alignment horizontal="left"/>
      <protection hidden="1"/>
    </xf>
    <xf numFmtId="0" fontId="34" fillId="0" borderId="18" xfId="53" applyNumberFormat="1" applyFont="1" applyFill="1" applyBorder="1" applyAlignment="1" applyProtection="1">
      <alignment horizontal="left"/>
      <protection hidden="1"/>
    </xf>
    <xf numFmtId="172" fontId="34" fillId="0" borderId="20" xfId="53" applyNumberFormat="1" applyFont="1" applyFill="1" applyBorder="1" applyAlignment="1" applyProtection="1">
      <alignment horizontal="left"/>
      <protection hidden="1"/>
    </xf>
    <xf numFmtId="174" fontId="62" fillId="0" borderId="62" xfId="53" applyNumberFormat="1" applyFont="1" applyFill="1" applyBorder="1" applyAlignment="1" applyProtection="1">
      <alignment horizontal="left" vertical="center" wrapText="1"/>
      <protection hidden="1"/>
    </xf>
    <xf numFmtId="174" fontId="62" fillId="0" borderId="0" xfId="53" applyNumberFormat="1" applyFont="1" applyFill="1" applyAlignment="1" applyProtection="1">
      <alignment horizontal="left" vertical="center" wrapText="1"/>
      <protection hidden="1"/>
    </xf>
    <xf numFmtId="172" fontId="62" fillId="0" borderId="0" xfId="53" applyNumberFormat="1" applyFont="1" applyFill="1" applyAlignment="1" applyProtection="1">
      <alignment horizontal="left" vertical="center" wrapText="1"/>
      <protection hidden="1"/>
    </xf>
    <xf numFmtId="173" fontId="24" fillId="0" borderId="20" xfId="53" applyNumberFormat="1" applyFont="1" applyFill="1" applyBorder="1" applyAlignment="1" applyProtection="1">
      <alignment horizontal="center" vertical="top"/>
      <protection hidden="1"/>
    </xf>
    <xf numFmtId="0" fontId="62" fillId="0" borderId="51" xfId="53" applyNumberFormat="1" applyFont="1" applyFill="1" applyBorder="1" applyAlignment="1" applyProtection="1">
      <alignment horizontal="left"/>
      <protection hidden="1"/>
    </xf>
    <xf numFmtId="172" fontId="62" fillId="0" borderId="18" xfId="55" applyNumberFormat="1" applyFont="1" applyFill="1" applyBorder="1" applyAlignment="1" applyProtection="1">
      <alignment horizontal="left"/>
      <protection hidden="1"/>
    </xf>
    <xf numFmtId="172" fontId="62" fillId="0" borderId="17" xfId="55" applyNumberFormat="1" applyFont="1" applyFill="1" applyBorder="1" applyAlignment="1" applyProtection="1">
      <alignment wrapText="1"/>
      <protection hidden="1"/>
    </xf>
    <xf numFmtId="174" fontId="17" fillId="0" borderId="66" xfId="53" applyNumberFormat="1" applyFont="1" applyFill="1" applyBorder="1" applyAlignment="1" applyProtection="1">
      <alignment horizontal="left" vertical="center" wrapText="1"/>
      <protection hidden="1"/>
    </xf>
    <xf numFmtId="174" fontId="62" fillId="0" borderId="66" xfId="53" applyNumberFormat="1" applyFont="1" applyFill="1" applyBorder="1" applyAlignment="1" applyProtection="1">
      <alignment horizontal="left" vertical="center" wrapText="1"/>
      <protection hidden="1"/>
    </xf>
    <xf numFmtId="0" fontId="29" fillId="0" borderId="49" xfId="53" applyNumberFormat="1" applyFont="1" applyFill="1" applyBorder="1" applyAlignment="1" applyProtection="1">
      <alignment horizontal="left" vertical="top" wrapText="1"/>
      <protection hidden="1"/>
    </xf>
    <xf numFmtId="172" fontId="16" fillId="0" borderId="66" xfId="53" applyNumberFormat="1" applyFont="1" applyFill="1" applyBorder="1" applyAlignment="1" applyProtection="1">
      <alignment horizontal="left" vertical="center" wrapText="1"/>
      <protection hidden="1"/>
    </xf>
    <xf numFmtId="0" fontId="58" fillId="0" borderId="0" xfId="53" applyNumberFormat="1" applyFont="1" applyFill="1" applyBorder="1" applyAlignment="1" applyProtection="1">
      <alignment/>
      <protection hidden="1"/>
    </xf>
    <xf numFmtId="172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34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34" fillId="0" borderId="0" xfId="53" applyNumberFormat="1" applyFont="1" applyFill="1" applyBorder="1" applyAlignment="1" applyProtection="1">
      <alignment horizontal="center"/>
      <protection hidden="1"/>
    </xf>
    <xf numFmtId="172" fontId="34" fillId="0" borderId="0" xfId="53" applyNumberFormat="1" applyFont="1" applyFill="1" applyBorder="1" applyAlignment="1" applyProtection="1">
      <alignment horizontal="center"/>
      <protection hidden="1"/>
    </xf>
    <xf numFmtId="189" fontId="34" fillId="0" borderId="0" xfId="53" applyNumberFormat="1" applyFont="1" applyFill="1" applyBorder="1" applyAlignment="1" applyProtection="1">
      <alignment horizontal="right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34" fillId="0" borderId="0" xfId="53" applyNumberFormat="1" applyFont="1" applyFill="1" applyBorder="1" applyAlignment="1" applyProtection="1">
      <alignment horizontal="center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62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62" fillId="0" borderId="0" xfId="53" applyNumberFormat="1" applyFont="1" applyFill="1" applyBorder="1" applyAlignment="1" applyProtection="1">
      <alignment horizontal="center"/>
      <protection hidden="1"/>
    </xf>
    <xf numFmtId="172" fontId="62" fillId="0" borderId="0" xfId="53" applyNumberFormat="1" applyFont="1" applyFill="1" applyBorder="1" applyAlignment="1" applyProtection="1">
      <alignment horizontal="center"/>
      <protection hidden="1"/>
    </xf>
    <xf numFmtId="189" fontId="62" fillId="0" borderId="0" xfId="53" applyNumberFormat="1" applyFont="1" applyFill="1" applyBorder="1" applyAlignment="1" applyProtection="1">
      <alignment horizontal="right"/>
      <protection hidden="1"/>
    </xf>
    <xf numFmtId="0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0" xfId="53" applyNumberFormat="1" applyFont="1" applyFill="1" applyBorder="1" applyAlignment="1" applyProtection="1">
      <alignment horizontal="center"/>
      <protection hidden="1"/>
    </xf>
    <xf numFmtId="172" fontId="16" fillId="0" borderId="0" xfId="53" applyNumberFormat="1" applyFont="1" applyFill="1" applyBorder="1" applyAlignment="1" applyProtection="1">
      <alignment horizontal="center"/>
      <protection hidden="1"/>
    </xf>
    <xf numFmtId="189" fontId="16" fillId="0" borderId="0" xfId="53" applyNumberFormat="1" applyFont="1" applyFill="1" applyBorder="1" applyAlignment="1" applyProtection="1">
      <alignment horizontal="right"/>
      <protection hidden="1"/>
    </xf>
    <xf numFmtId="174" fontId="16" fillId="0" borderId="0" xfId="53" applyNumberFormat="1" applyFont="1" applyFill="1" applyBorder="1" applyAlignment="1" applyProtection="1">
      <alignment horizontal="center"/>
      <protection hidden="1"/>
    </xf>
    <xf numFmtId="0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center"/>
      <protection hidden="1"/>
    </xf>
    <xf numFmtId="172" fontId="17" fillId="0" borderId="0" xfId="53" applyNumberFormat="1" applyFont="1" applyFill="1" applyBorder="1" applyAlignment="1" applyProtection="1">
      <alignment horizontal="center"/>
      <protection hidden="1"/>
    </xf>
    <xf numFmtId="189" fontId="17" fillId="0" borderId="0" xfId="53" applyNumberFormat="1" applyFont="1" applyFill="1" applyBorder="1" applyAlignment="1" applyProtection="1">
      <alignment horizontal="right"/>
      <protection hidden="1"/>
    </xf>
    <xf numFmtId="0" fontId="17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7" fillId="0" borderId="0" xfId="53" applyNumberFormat="1" applyFont="1" applyFill="1" applyBorder="1" applyAlignment="1" applyProtection="1">
      <alignment horizontal="center" vertical="top"/>
      <protection hidden="1"/>
    </xf>
    <xf numFmtId="172" fontId="17" fillId="0" borderId="0" xfId="53" applyNumberFormat="1" applyFont="1" applyFill="1" applyBorder="1" applyAlignment="1" applyProtection="1">
      <alignment horizontal="center" vertical="top"/>
      <protection hidden="1"/>
    </xf>
    <xf numFmtId="190" fontId="17" fillId="0" borderId="0" xfId="53" applyNumberFormat="1" applyFont="1" applyFill="1" applyBorder="1" applyAlignment="1" applyProtection="1">
      <alignment horizontal="right" vertical="top"/>
      <protection hidden="1"/>
    </xf>
    <xf numFmtId="0" fontId="16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6" fillId="0" borderId="0" xfId="53" applyNumberFormat="1" applyFont="1" applyFill="1" applyBorder="1" applyAlignment="1" applyProtection="1">
      <alignment horizontal="center" vertical="top"/>
      <protection hidden="1"/>
    </xf>
    <xf numFmtId="172" fontId="16" fillId="0" borderId="0" xfId="53" applyNumberFormat="1" applyFont="1" applyFill="1" applyBorder="1" applyAlignment="1" applyProtection="1">
      <alignment horizontal="center" vertical="top"/>
      <protection hidden="1"/>
    </xf>
    <xf numFmtId="190" fontId="16" fillId="0" borderId="0" xfId="53" applyNumberFormat="1" applyFont="1" applyFill="1" applyBorder="1" applyAlignment="1" applyProtection="1">
      <alignment horizontal="right" vertical="top"/>
      <protection hidden="1"/>
    </xf>
    <xf numFmtId="0" fontId="58" fillId="0" borderId="0" xfId="53" applyNumberFormat="1" applyFont="1" applyFill="1" applyBorder="1" applyAlignment="1" applyProtection="1">
      <alignment/>
      <protection hidden="1"/>
    </xf>
    <xf numFmtId="0" fontId="34" fillId="0" borderId="0" xfId="53" applyFont="1" applyFill="1" applyBorder="1" applyAlignment="1" applyProtection="1">
      <alignment/>
      <protection hidden="1"/>
    </xf>
    <xf numFmtId="0" fontId="17" fillId="0" borderId="0" xfId="53" applyNumberFormat="1" applyFont="1" applyFill="1" applyBorder="1" applyAlignment="1" applyProtection="1">
      <alignment vertical="center"/>
      <protection hidden="1"/>
    </xf>
    <xf numFmtId="174" fontId="16" fillId="0" borderId="0" xfId="53" applyNumberFormat="1" applyFont="1" applyFill="1" applyBorder="1" applyAlignment="1" applyProtection="1">
      <alignment/>
      <protection hidden="1"/>
    </xf>
    <xf numFmtId="40" fontId="16" fillId="0" borderId="0" xfId="53" applyNumberFormat="1" applyFont="1" applyFill="1" applyBorder="1" applyAlignment="1" applyProtection="1">
      <alignment/>
      <protection hidden="1"/>
    </xf>
    <xf numFmtId="174" fontId="62" fillId="0" borderId="18" xfId="55" applyNumberFormat="1" applyFont="1" applyFill="1" applyBorder="1" applyAlignment="1" applyProtection="1">
      <alignment horizontal="left"/>
      <protection hidden="1"/>
    </xf>
    <xf numFmtId="172" fontId="62" fillId="0" borderId="20" xfId="53" applyNumberFormat="1" applyFont="1" applyFill="1" applyBorder="1" applyAlignment="1" applyProtection="1">
      <alignment horizontal="left"/>
      <protection hidden="1"/>
    </xf>
    <xf numFmtId="183" fontId="58" fillId="0" borderId="41" xfId="53" applyNumberFormat="1" applyFont="1" applyFill="1" applyBorder="1" applyAlignment="1" applyProtection="1">
      <alignment wrapText="1"/>
      <protection hidden="1"/>
    </xf>
    <xf numFmtId="0" fontId="24" fillId="0" borderId="67" xfId="0" applyFont="1" applyFill="1" applyBorder="1" applyAlignment="1">
      <alignment horizontal="left" vertical="center" wrapText="1"/>
    </xf>
    <xf numFmtId="0" fontId="2" fillId="0" borderId="0" xfId="53" applyFill="1" applyProtection="1">
      <alignment/>
      <protection hidden="1"/>
    </xf>
    <xf numFmtId="0" fontId="2" fillId="0" borderId="0" xfId="53" applyFill="1">
      <alignment/>
      <protection/>
    </xf>
    <xf numFmtId="0" fontId="64" fillId="0" borderId="0" xfId="53" applyFont="1" applyFill="1">
      <alignment/>
      <protection/>
    </xf>
    <xf numFmtId="172" fontId="34" fillId="0" borderId="17" xfId="53" applyNumberFormat="1" applyFont="1" applyFill="1" applyBorder="1" applyAlignment="1" applyProtection="1">
      <alignment horizontal="left" wrapText="1"/>
      <protection hidden="1"/>
    </xf>
    <xf numFmtId="0" fontId="64" fillId="0" borderId="0" xfId="53" applyFont="1" applyFill="1" applyProtection="1">
      <alignment/>
      <protection hidden="1"/>
    </xf>
    <xf numFmtId="38" fontId="64" fillId="0" borderId="0" xfId="53" applyNumberFormat="1" applyFont="1" applyFill="1" applyProtection="1">
      <alignment/>
      <protection hidden="1"/>
    </xf>
    <xf numFmtId="0" fontId="2" fillId="0" borderId="0" xfId="53" applyFill="1" applyBorder="1" applyProtection="1">
      <alignment/>
      <protection hidden="1"/>
    </xf>
    <xf numFmtId="0" fontId="2" fillId="0" borderId="0" xfId="53" applyFill="1" applyBorder="1">
      <alignment/>
      <protection/>
    </xf>
    <xf numFmtId="0" fontId="2" fillId="0" borderId="0" xfId="53" applyFill="1" applyBorder="1" applyProtection="1">
      <alignment/>
      <protection hidden="1"/>
    </xf>
    <xf numFmtId="0" fontId="58" fillId="0" borderId="57" xfId="53" applyNumberFormat="1" applyFont="1" applyFill="1" applyBorder="1" applyAlignment="1" applyProtection="1">
      <alignment horizontal="left" wrapText="1"/>
      <protection hidden="1"/>
    </xf>
    <xf numFmtId="174" fontId="58" fillId="0" borderId="18" xfId="55" applyNumberFormat="1" applyFont="1" applyFill="1" applyBorder="1" applyAlignment="1" applyProtection="1">
      <alignment/>
      <protection hidden="1"/>
    </xf>
    <xf numFmtId="173" fontId="58" fillId="0" borderId="18" xfId="55" applyNumberFormat="1" applyFont="1" applyFill="1" applyBorder="1" applyAlignment="1" applyProtection="1">
      <alignment/>
      <protection hidden="1"/>
    </xf>
    <xf numFmtId="172" fontId="58" fillId="0" borderId="17" xfId="55" applyNumberFormat="1" applyFont="1" applyFill="1" applyBorder="1" applyAlignment="1" applyProtection="1">
      <alignment horizontal="left" wrapText="1"/>
      <protection hidden="1"/>
    </xf>
    <xf numFmtId="40" fontId="58" fillId="0" borderId="20" xfId="55" applyNumberFormat="1" applyFont="1" applyFill="1" applyBorder="1" applyAlignment="1" applyProtection="1">
      <alignment/>
      <protection hidden="1"/>
    </xf>
    <xf numFmtId="172" fontId="58" fillId="0" borderId="17" xfId="57" applyNumberFormat="1" applyFont="1" applyFill="1" applyBorder="1" applyAlignment="1" applyProtection="1">
      <alignment wrapText="1"/>
      <protection hidden="1"/>
    </xf>
    <xf numFmtId="172" fontId="58" fillId="0" borderId="55" xfId="57" applyNumberFormat="1" applyFont="1" applyFill="1" applyBorder="1" applyAlignment="1" applyProtection="1">
      <alignment wrapText="1"/>
      <protection hidden="1"/>
    </xf>
    <xf numFmtId="173" fontId="58" fillId="0" borderId="20" xfId="57" applyNumberFormat="1" applyFont="1" applyFill="1" applyBorder="1" applyAlignment="1" applyProtection="1">
      <alignment/>
      <protection hidden="1"/>
    </xf>
    <xf numFmtId="172" fontId="58" fillId="0" borderId="18" xfId="57" applyNumberFormat="1" applyFont="1" applyFill="1" applyBorder="1" applyAlignment="1" applyProtection="1">
      <alignment/>
      <protection hidden="1"/>
    </xf>
    <xf numFmtId="172" fontId="58" fillId="0" borderId="41" xfId="57" applyNumberFormat="1" applyFont="1" applyFill="1" applyBorder="1" applyAlignment="1" applyProtection="1">
      <alignment/>
      <protection hidden="1"/>
    </xf>
    <xf numFmtId="175" fontId="58" fillId="0" borderId="20" xfId="57" applyNumberFormat="1" applyFont="1" applyFill="1" applyBorder="1" applyAlignment="1" applyProtection="1">
      <alignment/>
      <protection hidden="1"/>
    </xf>
    <xf numFmtId="38" fontId="58" fillId="0" borderId="20" xfId="57" applyNumberFormat="1" applyFont="1" applyFill="1" applyBorder="1" applyAlignment="1" applyProtection="1">
      <alignment/>
      <protection hidden="1"/>
    </xf>
    <xf numFmtId="177" fontId="58" fillId="0" borderId="18" xfId="55" applyNumberFormat="1" applyFont="1" applyFill="1" applyBorder="1" applyAlignment="1" applyProtection="1">
      <alignment/>
      <protection hidden="1"/>
    </xf>
    <xf numFmtId="177" fontId="58" fillId="0" borderId="20" xfId="55" applyNumberFormat="1" applyFont="1" applyFill="1" applyBorder="1" applyAlignment="1" applyProtection="1">
      <alignment/>
      <protection hidden="1"/>
    </xf>
    <xf numFmtId="49" fontId="58" fillId="0" borderId="18" xfId="55" applyNumberFormat="1" applyFont="1" applyFill="1" applyBorder="1" applyAlignment="1" applyProtection="1">
      <alignment horizontal="right"/>
      <protection hidden="1"/>
    </xf>
    <xf numFmtId="177" fontId="29" fillId="0" borderId="35" xfId="55" applyNumberFormat="1" applyFont="1" applyFill="1" applyBorder="1" applyAlignment="1" applyProtection="1">
      <alignment/>
      <protection hidden="1"/>
    </xf>
    <xf numFmtId="3" fontId="58" fillId="0" borderId="18" xfId="56" applyNumberFormat="1" applyFont="1" applyFill="1" applyBorder="1" applyAlignment="1" applyProtection="1">
      <alignment/>
      <protection hidden="1"/>
    </xf>
    <xf numFmtId="176" fontId="58" fillId="0" borderId="20" xfId="56" applyNumberFormat="1" applyFont="1" applyFill="1" applyBorder="1" applyAlignment="1" applyProtection="1">
      <alignment/>
      <protection hidden="1"/>
    </xf>
    <xf numFmtId="184" fontId="58" fillId="0" borderId="20" xfId="56" applyNumberFormat="1" applyFont="1" applyFill="1" applyBorder="1" applyAlignment="1" applyProtection="1">
      <alignment/>
      <protection hidden="1"/>
    </xf>
    <xf numFmtId="3" fontId="29" fillId="0" borderId="18" xfId="56" applyNumberFormat="1" applyFont="1" applyFill="1" applyBorder="1" applyAlignment="1" applyProtection="1">
      <alignment/>
      <protection hidden="1"/>
    </xf>
    <xf numFmtId="176" fontId="29" fillId="0" borderId="20" xfId="56" applyNumberFormat="1" applyFont="1" applyFill="1" applyBorder="1" applyAlignment="1" applyProtection="1">
      <alignment/>
      <protection hidden="1"/>
    </xf>
    <xf numFmtId="185" fontId="58" fillId="0" borderId="20" xfId="55" applyNumberFormat="1" applyFont="1" applyFill="1" applyBorder="1" applyAlignment="1" applyProtection="1">
      <alignment/>
      <protection hidden="1"/>
    </xf>
    <xf numFmtId="172" fontId="29" fillId="0" borderId="17" xfId="55" applyNumberFormat="1" applyFont="1" applyFill="1" applyBorder="1" applyAlignment="1" applyProtection="1">
      <alignment wrapText="1"/>
      <protection hidden="1"/>
    </xf>
    <xf numFmtId="172" fontId="58" fillId="0" borderId="17" xfId="55" applyNumberFormat="1" applyFont="1" applyFill="1" applyBorder="1" applyAlignment="1" applyProtection="1">
      <alignment wrapText="1"/>
      <protection hidden="1"/>
    </xf>
    <xf numFmtId="0" fontId="58" fillId="0" borderId="18" xfId="56" applyNumberFormat="1" applyFont="1" applyFill="1" applyBorder="1" applyAlignment="1" applyProtection="1">
      <alignment wrapText="1"/>
      <protection hidden="1"/>
    </xf>
    <xf numFmtId="0" fontId="29" fillId="0" borderId="37" xfId="55" applyNumberFormat="1" applyFont="1" applyFill="1" applyBorder="1" applyAlignment="1" applyProtection="1">
      <alignment/>
      <protection hidden="1"/>
    </xf>
    <xf numFmtId="40" fontId="29" fillId="0" borderId="37" xfId="55" applyNumberFormat="1" applyFont="1" applyFill="1" applyBorder="1" applyAlignment="1" applyProtection="1">
      <alignment/>
      <protection hidden="1"/>
    </xf>
    <xf numFmtId="38" fontId="27" fillId="0" borderId="37" xfId="55" applyNumberFormat="1" applyFont="1" applyFill="1" applyBorder="1" applyAlignment="1" applyProtection="1">
      <alignment/>
      <protection hidden="1"/>
    </xf>
    <xf numFmtId="38" fontId="29" fillId="0" borderId="37" xfId="55" applyNumberFormat="1" applyFont="1" applyFill="1" applyBorder="1" applyAlignment="1" applyProtection="1">
      <alignment/>
      <protection hidden="1"/>
    </xf>
    <xf numFmtId="0" fontId="29" fillId="0" borderId="18" xfId="56" applyNumberFormat="1" applyFont="1" applyFill="1" applyBorder="1" applyAlignment="1" applyProtection="1">
      <alignment wrapText="1"/>
      <protection hidden="1"/>
    </xf>
    <xf numFmtId="173" fontId="29" fillId="0" borderId="18" xfId="56" applyNumberFormat="1" applyFont="1" applyFill="1" applyBorder="1" applyAlignment="1" applyProtection="1">
      <alignment wrapText="1"/>
      <protection hidden="1"/>
    </xf>
    <xf numFmtId="0" fontId="58" fillId="0" borderId="0" xfId="55" applyFont="1" applyFill="1" applyAlignment="1">
      <alignment wrapText="1"/>
      <protection/>
    </xf>
    <xf numFmtId="0" fontId="58" fillId="0" borderId="0" xfId="55" applyFont="1" applyFill="1">
      <alignment/>
      <protection/>
    </xf>
    <xf numFmtId="38" fontId="58" fillId="0" borderId="0" xfId="55" applyNumberFormat="1" applyFont="1" applyFill="1">
      <alignment/>
      <protection/>
    </xf>
    <xf numFmtId="0" fontId="29" fillId="0" borderId="0" xfId="55" applyFont="1" applyFill="1" applyBorder="1" applyProtection="1">
      <alignment/>
      <protection hidden="1"/>
    </xf>
    <xf numFmtId="0" fontId="29" fillId="0" borderId="0" xfId="55" applyFont="1" applyFill="1">
      <alignment/>
      <protection/>
    </xf>
    <xf numFmtId="0" fontId="58" fillId="0" borderId="0" xfId="55" applyFont="1" applyFill="1" applyBorder="1" applyProtection="1">
      <alignment/>
      <protection hidden="1"/>
    </xf>
    <xf numFmtId="38" fontId="58" fillId="0" borderId="18" xfId="57" applyNumberFormat="1" applyFont="1" applyFill="1" applyBorder="1" applyAlignment="1" applyProtection="1">
      <alignment/>
      <protection hidden="1"/>
    </xf>
    <xf numFmtId="172" fontId="58" fillId="0" borderId="17" xfId="53" applyNumberFormat="1" applyFont="1" applyFill="1" applyBorder="1" applyAlignment="1" applyProtection="1">
      <alignment wrapText="1"/>
      <protection hidden="1"/>
    </xf>
    <xf numFmtId="172" fontId="58" fillId="0" borderId="41" xfId="53" applyNumberFormat="1" applyFont="1" applyFill="1" applyBorder="1" applyAlignment="1" applyProtection="1">
      <alignment wrapText="1"/>
      <protection hidden="1"/>
    </xf>
    <xf numFmtId="183" fontId="58" fillId="0" borderId="18" xfId="53" applyNumberFormat="1" applyFont="1" applyFill="1" applyBorder="1" applyAlignment="1" applyProtection="1">
      <alignment wrapText="1"/>
      <protection hidden="1"/>
    </xf>
    <xf numFmtId="183" fontId="58" fillId="0" borderId="20" xfId="53" applyNumberFormat="1" applyFont="1" applyFill="1" applyBorder="1" applyAlignment="1" applyProtection="1">
      <alignment wrapText="1"/>
      <protection hidden="1"/>
    </xf>
    <xf numFmtId="173" fontId="58" fillId="0" borderId="20" xfId="53" applyNumberFormat="1" applyFont="1" applyFill="1" applyBorder="1" applyAlignment="1" applyProtection="1">
      <alignment/>
      <protection hidden="1"/>
    </xf>
    <xf numFmtId="174" fontId="58" fillId="0" borderId="20" xfId="53" applyNumberFormat="1" applyFont="1" applyFill="1" applyBorder="1" applyAlignment="1" applyProtection="1">
      <alignment/>
      <protection hidden="1"/>
    </xf>
    <xf numFmtId="172" fontId="58" fillId="0" borderId="20" xfId="53" applyNumberFormat="1" applyFont="1" applyFill="1" applyBorder="1" applyAlignment="1" applyProtection="1">
      <alignment/>
      <protection hidden="1"/>
    </xf>
    <xf numFmtId="172" fontId="29" fillId="0" borderId="17" xfId="53" applyNumberFormat="1" applyFont="1" applyFill="1" applyBorder="1" applyAlignment="1" applyProtection="1">
      <alignment wrapText="1"/>
      <protection hidden="1"/>
    </xf>
    <xf numFmtId="0" fontId="27" fillId="0" borderId="0" xfId="55" applyFont="1" applyFill="1" applyBorder="1" applyProtection="1">
      <alignment/>
      <protection hidden="1"/>
    </xf>
    <xf numFmtId="0" fontId="27" fillId="0" borderId="0" xfId="55" applyFont="1" applyFill="1">
      <alignment/>
      <protection/>
    </xf>
    <xf numFmtId="173" fontId="29" fillId="0" borderId="20" xfId="53" applyNumberFormat="1" applyFont="1" applyFill="1" applyBorder="1" applyAlignment="1" applyProtection="1">
      <alignment/>
      <protection hidden="1"/>
    </xf>
    <xf numFmtId="174" fontId="29" fillId="0" borderId="20" xfId="53" applyNumberFormat="1" applyFont="1" applyFill="1" applyBorder="1" applyAlignment="1" applyProtection="1">
      <alignment/>
      <protection hidden="1"/>
    </xf>
    <xf numFmtId="172" fontId="29" fillId="0" borderId="20" xfId="53" applyNumberFormat="1" applyFont="1" applyFill="1" applyBorder="1" applyAlignment="1" applyProtection="1">
      <alignment/>
      <protection hidden="1"/>
    </xf>
    <xf numFmtId="0" fontId="29" fillId="0" borderId="17" xfId="56" applyNumberFormat="1" applyFont="1" applyFill="1" applyBorder="1" applyAlignment="1" applyProtection="1">
      <alignment wrapText="1"/>
      <protection hidden="1"/>
    </xf>
    <xf numFmtId="0" fontId="58" fillId="0" borderId="17" xfId="56" applyNumberFormat="1" applyFont="1" applyFill="1" applyBorder="1" applyAlignment="1" applyProtection="1">
      <alignment wrapText="1"/>
      <protection hidden="1"/>
    </xf>
    <xf numFmtId="176" fontId="58" fillId="0" borderId="18" xfId="56" applyNumberFormat="1" applyFont="1" applyFill="1" applyBorder="1" applyAlignment="1" applyProtection="1">
      <alignment/>
      <protection hidden="1"/>
    </xf>
    <xf numFmtId="176" fontId="29" fillId="0" borderId="18" xfId="56" applyNumberFormat="1" applyFont="1" applyFill="1" applyBorder="1" applyAlignment="1" applyProtection="1">
      <alignment/>
      <protection hidden="1"/>
    </xf>
    <xf numFmtId="0" fontId="29" fillId="0" borderId="0" xfId="55" applyFont="1" applyFill="1" applyProtection="1">
      <alignment/>
      <protection hidden="1"/>
    </xf>
    <xf numFmtId="0" fontId="58" fillId="0" borderId="19" xfId="55" applyFont="1" applyFill="1" applyBorder="1">
      <alignment/>
      <protection/>
    </xf>
    <xf numFmtId="173" fontId="58" fillId="0" borderId="18" xfId="56" applyNumberFormat="1" applyFont="1" applyFill="1" applyBorder="1" applyAlignment="1" applyProtection="1">
      <alignment wrapText="1"/>
      <protection hidden="1"/>
    </xf>
    <xf numFmtId="178" fontId="58" fillId="0" borderId="0" xfId="55" applyNumberFormat="1" applyFont="1" applyFill="1">
      <alignment/>
      <protection/>
    </xf>
    <xf numFmtId="0" fontId="58" fillId="0" borderId="53" xfId="55" applyFont="1" applyFill="1" applyBorder="1" applyAlignment="1">
      <alignment wrapText="1"/>
      <protection/>
    </xf>
    <xf numFmtId="0" fontId="58" fillId="0" borderId="52" xfId="55" applyFont="1" applyFill="1" applyBorder="1" applyAlignment="1">
      <alignment wrapText="1"/>
      <protection/>
    </xf>
    <xf numFmtId="0" fontId="58" fillId="0" borderId="52" xfId="55" applyFont="1" applyFill="1" applyBorder="1">
      <alignment/>
      <protection/>
    </xf>
    <xf numFmtId="38" fontId="58" fillId="0" borderId="52" xfId="55" applyNumberFormat="1" applyFont="1" applyFill="1" applyBorder="1">
      <alignment/>
      <protection/>
    </xf>
    <xf numFmtId="0" fontId="29" fillId="0" borderId="53" xfId="56" applyNumberFormat="1" applyFont="1" applyFill="1" applyBorder="1" applyAlignment="1" applyProtection="1">
      <alignment wrapText="1"/>
      <protection hidden="1"/>
    </xf>
    <xf numFmtId="178" fontId="58" fillId="0" borderId="52" xfId="55" applyNumberFormat="1" applyFont="1" applyFill="1" applyBorder="1">
      <alignment/>
      <protection/>
    </xf>
    <xf numFmtId="0" fontId="58" fillId="0" borderId="53" xfId="56" applyNumberFormat="1" applyFont="1" applyFill="1" applyBorder="1" applyAlignment="1" applyProtection="1">
      <alignment wrapText="1"/>
      <protection hidden="1"/>
    </xf>
    <xf numFmtId="186" fontId="58" fillId="0" borderId="52" xfId="55" applyNumberFormat="1" applyFont="1" applyFill="1" applyBorder="1">
      <alignment/>
      <protection/>
    </xf>
    <xf numFmtId="186" fontId="27" fillId="0" borderId="52" xfId="55" applyNumberFormat="1" applyFont="1" applyFill="1" applyBorder="1">
      <alignment/>
      <protection/>
    </xf>
    <xf numFmtId="0" fontId="66" fillId="0" borderId="0" xfId="56" applyNumberFormat="1" applyFont="1" applyFill="1" applyBorder="1" applyAlignment="1" applyProtection="1">
      <alignment wrapText="1"/>
      <protection hidden="1"/>
    </xf>
    <xf numFmtId="0" fontId="58" fillId="0" borderId="0" xfId="56" applyNumberFormat="1" applyFont="1" applyFill="1" applyBorder="1" applyAlignment="1" applyProtection="1">
      <alignment wrapText="1"/>
      <protection hidden="1"/>
    </xf>
    <xf numFmtId="186" fontId="58" fillId="0" borderId="0" xfId="55" applyNumberFormat="1" applyFont="1" applyFill="1">
      <alignment/>
      <protection/>
    </xf>
    <xf numFmtId="0" fontId="58" fillId="0" borderId="0" xfId="55" applyFont="1" applyFill="1" applyBorder="1" applyAlignment="1">
      <alignment wrapText="1"/>
      <protection/>
    </xf>
    <xf numFmtId="175" fontId="62" fillId="0" borderId="0" xfId="55" applyNumberFormat="1" applyFont="1" applyFill="1" applyBorder="1" applyAlignment="1" applyProtection="1">
      <alignment/>
      <protection hidden="1"/>
    </xf>
    <xf numFmtId="40" fontId="62" fillId="0" borderId="0" xfId="55" applyNumberFormat="1" applyFont="1" applyFill="1" applyBorder="1" applyAlignment="1" applyProtection="1">
      <alignment/>
      <protection hidden="1"/>
    </xf>
    <xf numFmtId="0" fontId="64" fillId="0" borderId="0" xfId="53" applyFont="1" applyFill="1" applyBorder="1">
      <alignment/>
      <protection/>
    </xf>
    <xf numFmtId="38" fontId="24" fillId="0" borderId="0" xfId="55" applyNumberFormat="1" applyFont="1" applyFill="1" applyBorder="1" applyAlignment="1" applyProtection="1">
      <alignment/>
      <protection hidden="1"/>
    </xf>
    <xf numFmtId="40" fontId="24" fillId="0" borderId="0" xfId="55" applyNumberFormat="1" applyFont="1" applyFill="1" applyBorder="1" applyAlignment="1" applyProtection="1">
      <alignment/>
      <protection hidden="1"/>
    </xf>
    <xf numFmtId="0" fontId="64" fillId="0" borderId="0" xfId="53" applyFont="1" applyFill="1" applyBorder="1" applyProtection="1">
      <alignment/>
      <protection hidden="1"/>
    </xf>
    <xf numFmtId="38" fontId="24" fillId="0" borderId="41" xfId="55" applyNumberFormat="1" applyFont="1" applyFill="1" applyBorder="1" applyAlignment="1">
      <alignment horizontal="right" wrapText="1"/>
      <protection/>
    </xf>
    <xf numFmtId="0" fontId="24" fillId="0" borderId="20" xfId="55" applyFont="1" applyFill="1" applyBorder="1" applyAlignment="1">
      <alignment horizontal="center" wrapText="1"/>
      <protection/>
    </xf>
    <xf numFmtId="38" fontId="23" fillId="0" borderId="40" xfId="55" applyNumberFormat="1" applyFont="1" applyFill="1" applyBorder="1" applyAlignment="1" applyProtection="1">
      <alignment/>
      <protection hidden="1"/>
    </xf>
    <xf numFmtId="0" fontId="2" fillId="0" borderId="68" xfId="55" applyFill="1" applyBorder="1">
      <alignment/>
      <protection/>
    </xf>
    <xf numFmtId="0" fontId="1" fillId="0" borderId="42" xfId="55" applyFont="1" applyFill="1" applyBorder="1">
      <alignment/>
      <protection/>
    </xf>
    <xf numFmtId="38" fontId="4" fillId="0" borderId="42" xfId="55" applyNumberFormat="1" applyFont="1" applyFill="1" applyBorder="1" applyAlignment="1" applyProtection="1">
      <alignment/>
      <protection hidden="1"/>
    </xf>
    <xf numFmtId="38" fontId="5" fillId="0" borderId="42" xfId="55" applyNumberFormat="1" applyFont="1" applyFill="1" applyBorder="1" applyAlignment="1" applyProtection="1">
      <alignment/>
      <protection hidden="1"/>
    </xf>
    <xf numFmtId="38" fontId="5" fillId="0" borderId="42" xfId="57" applyNumberFormat="1" applyFont="1" applyFill="1" applyBorder="1" applyAlignment="1" applyProtection="1">
      <alignment/>
      <protection hidden="1"/>
    </xf>
    <xf numFmtId="38" fontId="23" fillId="0" borderId="42" xfId="55" applyNumberFormat="1" applyFont="1" applyFill="1" applyBorder="1" applyAlignment="1" applyProtection="1">
      <alignment/>
      <protection hidden="1"/>
    </xf>
    <xf numFmtId="38" fontId="24" fillId="0" borderId="42" xfId="55" applyNumberFormat="1" applyFont="1" applyFill="1" applyBorder="1" applyAlignment="1" applyProtection="1">
      <alignment/>
      <protection hidden="1"/>
    </xf>
    <xf numFmtId="177" fontId="5" fillId="0" borderId="42" xfId="55" applyNumberFormat="1" applyFont="1" applyFill="1" applyBorder="1" applyAlignment="1" applyProtection="1">
      <alignment/>
      <protection hidden="1"/>
    </xf>
    <xf numFmtId="177" fontId="5" fillId="0" borderId="41" xfId="55" applyNumberFormat="1" applyFont="1" applyFill="1" applyBorder="1" applyAlignment="1" applyProtection="1">
      <alignment/>
      <protection hidden="1"/>
    </xf>
    <xf numFmtId="177" fontId="23" fillId="0" borderId="69" xfId="55" applyNumberFormat="1" applyFont="1" applyFill="1" applyBorder="1" applyAlignment="1" applyProtection="1">
      <alignment/>
      <protection hidden="1"/>
    </xf>
    <xf numFmtId="177" fontId="24" fillId="0" borderId="42" xfId="55" applyNumberFormat="1" applyFont="1" applyFill="1" applyBorder="1" applyAlignment="1" applyProtection="1">
      <alignment/>
      <protection hidden="1"/>
    </xf>
    <xf numFmtId="38" fontId="36" fillId="0" borderId="42" xfId="55" applyNumberFormat="1" applyFont="1" applyFill="1" applyBorder="1" applyAlignment="1" applyProtection="1">
      <alignment/>
      <protection hidden="1"/>
    </xf>
    <xf numFmtId="38" fontId="1" fillId="0" borderId="42" xfId="55" applyNumberFormat="1" applyFont="1" applyFill="1" applyBorder="1" applyAlignment="1" applyProtection="1">
      <alignment/>
      <protection hidden="1"/>
    </xf>
    <xf numFmtId="38" fontId="2" fillId="0" borderId="42" xfId="55" applyNumberFormat="1" applyFont="1" applyFill="1" applyBorder="1" applyAlignment="1" applyProtection="1">
      <alignment/>
      <protection hidden="1"/>
    </xf>
    <xf numFmtId="38" fontId="25" fillId="0" borderId="42" xfId="55" applyNumberFormat="1" applyFont="1" applyFill="1" applyBorder="1" applyAlignment="1" applyProtection="1">
      <alignment/>
      <protection hidden="1"/>
    </xf>
    <xf numFmtId="38" fontId="28" fillId="0" borderId="42" xfId="55" applyNumberFormat="1" applyFont="1" applyFill="1" applyBorder="1" applyAlignment="1" applyProtection="1">
      <alignment/>
      <protection hidden="1"/>
    </xf>
    <xf numFmtId="176" fontId="11" fillId="0" borderId="42" xfId="56" applyNumberFormat="1" applyFont="1" applyFill="1" applyBorder="1" applyAlignment="1" applyProtection="1">
      <alignment/>
      <protection hidden="1"/>
    </xf>
    <xf numFmtId="176" fontId="59" fillId="0" borderId="42" xfId="56" applyNumberFormat="1" applyFont="1" applyFill="1" applyBorder="1" applyAlignment="1" applyProtection="1">
      <alignment/>
      <protection hidden="1"/>
    </xf>
    <xf numFmtId="0" fontId="23" fillId="0" borderId="18" xfId="55" applyFont="1" applyFill="1" applyBorder="1">
      <alignment/>
      <protection/>
    </xf>
    <xf numFmtId="38" fontId="24" fillId="0" borderId="18" xfId="57" applyNumberFormat="1" applyFont="1" applyFill="1" applyBorder="1" applyAlignment="1" applyProtection="1">
      <alignment/>
      <protection hidden="1"/>
    </xf>
    <xf numFmtId="0" fontId="58" fillId="0" borderId="0" xfId="0" applyFont="1" applyFill="1" applyAlignment="1">
      <alignment/>
    </xf>
    <xf numFmtId="40" fontId="34" fillId="0" borderId="0" xfId="53" applyNumberFormat="1" applyFont="1" applyFill="1" applyBorder="1" applyAlignment="1" applyProtection="1">
      <alignment horizontal="right"/>
      <protection hidden="1"/>
    </xf>
    <xf numFmtId="174" fontId="34" fillId="0" borderId="18" xfId="55" applyNumberFormat="1" applyFont="1" applyFill="1" applyBorder="1" applyAlignment="1" applyProtection="1">
      <alignment horizontal="left"/>
      <protection hidden="1"/>
    </xf>
    <xf numFmtId="172" fontId="34" fillId="0" borderId="18" xfId="55" applyNumberFormat="1" applyFont="1" applyFill="1" applyBorder="1" applyAlignment="1" applyProtection="1">
      <alignment horizontal="left"/>
      <protection hidden="1"/>
    </xf>
    <xf numFmtId="0" fontId="62" fillId="0" borderId="18" xfId="55" applyFont="1" applyFill="1" applyBorder="1" applyAlignment="1">
      <alignment horizontal="left"/>
      <protection/>
    </xf>
    <xf numFmtId="172" fontId="62" fillId="0" borderId="18" xfId="57" applyNumberFormat="1" applyFont="1" applyFill="1" applyBorder="1" applyAlignment="1" applyProtection="1">
      <alignment horizontal="left"/>
      <protection hidden="1"/>
    </xf>
    <xf numFmtId="172" fontId="34" fillId="0" borderId="18" xfId="57" applyNumberFormat="1" applyFont="1" applyFill="1" applyBorder="1" applyAlignment="1" applyProtection="1">
      <alignment horizontal="left"/>
      <protection hidden="1"/>
    </xf>
    <xf numFmtId="0" fontId="34" fillId="0" borderId="51" xfId="53" applyNumberFormat="1" applyFont="1" applyFill="1" applyBorder="1" applyAlignment="1" applyProtection="1">
      <alignment horizontal="left"/>
      <protection hidden="1"/>
    </xf>
    <xf numFmtId="172" fontId="34" fillId="0" borderId="18" xfId="53" applyNumberFormat="1" applyFont="1" applyFill="1" applyBorder="1" applyAlignment="1" applyProtection="1">
      <alignment horizontal="left"/>
      <protection hidden="1"/>
    </xf>
    <xf numFmtId="174" fontId="34" fillId="0" borderId="20" xfId="53" applyNumberFormat="1" applyFont="1" applyFill="1" applyBorder="1" applyAlignment="1" applyProtection="1">
      <alignment horizontal="left"/>
      <protection hidden="1"/>
    </xf>
    <xf numFmtId="174" fontId="34" fillId="0" borderId="18" xfId="53" applyNumberFormat="1" applyFont="1" applyFill="1" applyBorder="1" applyAlignment="1" applyProtection="1">
      <alignment/>
      <protection hidden="1"/>
    </xf>
    <xf numFmtId="40" fontId="34" fillId="0" borderId="18" xfId="53" applyNumberFormat="1" applyFont="1" applyFill="1" applyBorder="1" applyAlignment="1" applyProtection="1">
      <alignment/>
      <protection hidden="1"/>
    </xf>
    <xf numFmtId="40" fontId="65" fillId="0" borderId="0" xfId="53" applyNumberFormat="1" applyFont="1" applyFill="1" applyBorder="1" applyProtection="1">
      <alignment/>
      <protection hidden="1"/>
    </xf>
    <xf numFmtId="40" fontId="65" fillId="0" borderId="0" xfId="53" applyNumberFormat="1" applyFont="1" applyFill="1" applyBorder="1" applyProtection="1">
      <alignment/>
      <protection hidden="1"/>
    </xf>
    <xf numFmtId="0" fontId="65" fillId="0" borderId="0" xfId="53" applyFont="1" applyFill="1" applyBorder="1" applyProtection="1">
      <alignment/>
      <protection hidden="1"/>
    </xf>
    <xf numFmtId="0" fontId="65" fillId="0" borderId="0" xfId="53" applyFont="1" applyFill="1" applyBorder="1" applyProtection="1">
      <alignment/>
      <protection hidden="1"/>
    </xf>
    <xf numFmtId="172" fontId="34" fillId="0" borderId="18" xfId="53" applyNumberFormat="1" applyFont="1" applyFill="1" applyBorder="1" applyAlignment="1" applyProtection="1">
      <alignment horizontal="left"/>
      <protection hidden="1"/>
    </xf>
    <xf numFmtId="0" fontId="58" fillId="0" borderId="63" xfId="53" applyNumberFormat="1" applyFont="1" applyFill="1" applyBorder="1" applyAlignment="1" applyProtection="1">
      <alignment horizontal="left" wrapText="1"/>
      <protection hidden="1"/>
    </xf>
    <xf numFmtId="0" fontId="58" fillId="0" borderId="18" xfId="53" applyNumberFormat="1" applyFont="1" applyFill="1" applyBorder="1" applyAlignment="1" applyProtection="1">
      <alignment horizontal="left" wrapText="1"/>
      <protection hidden="1"/>
    </xf>
    <xf numFmtId="0" fontId="58" fillId="0" borderId="49" xfId="53" applyNumberFormat="1" applyFont="1" applyFill="1" applyBorder="1" applyAlignment="1" applyProtection="1">
      <alignment horizontal="left" wrapText="1"/>
      <protection hidden="1"/>
    </xf>
    <xf numFmtId="174" fontId="62" fillId="0" borderId="70" xfId="53" applyNumberFormat="1" applyFont="1" applyFill="1" applyBorder="1" applyAlignment="1" applyProtection="1">
      <alignment horizontal="left" vertical="center" wrapText="1"/>
      <protection hidden="1"/>
    </xf>
    <xf numFmtId="174" fontId="62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6" xfId="53" applyNumberFormat="1" applyFont="1" applyFill="1" applyBorder="1" applyAlignment="1" applyProtection="1">
      <alignment horizontal="left" vertical="center" wrapText="1"/>
      <protection hidden="1"/>
    </xf>
    <xf numFmtId="40" fontId="62" fillId="0" borderId="18" xfId="55" applyNumberFormat="1" applyFont="1" applyFill="1" applyBorder="1" applyAlignment="1" applyProtection="1">
      <alignment/>
      <protection hidden="1"/>
    </xf>
    <xf numFmtId="40" fontId="62" fillId="0" borderId="20" xfId="55" applyNumberFormat="1" applyFont="1" applyFill="1" applyBorder="1" applyAlignment="1" applyProtection="1">
      <alignment/>
      <protection hidden="1"/>
    </xf>
    <xf numFmtId="40" fontId="34" fillId="0" borderId="18" xfId="55" applyNumberFormat="1" applyFont="1" applyFill="1" applyBorder="1" applyAlignment="1" applyProtection="1">
      <alignment/>
      <protection hidden="1"/>
    </xf>
    <xf numFmtId="40" fontId="34" fillId="0" borderId="20" xfId="55" applyNumberFormat="1" applyFont="1" applyFill="1" applyBorder="1" applyAlignment="1" applyProtection="1">
      <alignment/>
      <protection hidden="1"/>
    </xf>
    <xf numFmtId="40" fontId="64" fillId="0" borderId="18" xfId="53" applyNumberFormat="1" applyFont="1" applyFill="1" applyBorder="1" applyProtection="1">
      <alignment/>
      <protection hidden="1"/>
    </xf>
    <xf numFmtId="40" fontId="64" fillId="0" borderId="18" xfId="53" applyNumberFormat="1" applyFont="1" applyFill="1" applyBorder="1" applyProtection="1">
      <alignment/>
      <protection hidden="1"/>
    </xf>
    <xf numFmtId="40" fontId="65" fillId="0" borderId="18" xfId="53" applyNumberFormat="1" applyFont="1" applyFill="1" applyBorder="1" applyProtection="1">
      <alignment/>
      <protection hidden="1"/>
    </xf>
    <xf numFmtId="40" fontId="65" fillId="0" borderId="18" xfId="53" applyNumberFormat="1" applyFont="1" applyFill="1" applyBorder="1" applyProtection="1">
      <alignment/>
      <protection hidden="1"/>
    </xf>
    <xf numFmtId="40" fontId="62" fillId="0" borderId="20" xfId="57" applyNumberFormat="1" applyFont="1" applyFill="1" applyBorder="1" applyAlignment="1" applyProtection="1">
      <alignment/>
      <protection hidden="1"/>
    </xf>
    <xf numFmtId="40" fontId="34" fillId="0" borderId="20" xfId="57" applyNumberFormat="1" applyFont="1" applyFill="1" applyBorder="1" applyAlignment="1" applyProtection="1">
      <alignment/>
      <protection hidden="1"/>
    </xf>
    <xf numFmtId="40" fontId="34" fillId="0" borderId="35" xfId="55" applyNumberFormat="1" applyFont="1" applyFill="1" applyBorder="1" applyAlignment="1" applyProtection="1">
      <alignment/>
      <protection hidden="1"/>
    </xf>
    <xf numFmtId="40" fontId="34" fillId="0" borderId="18" xfId="56" applyNumberFormat="1" applyFont="1" applyFill="1" applyBorder="1" applyAlignment="1" applyProtection="1">
      <alignment/>
      <protection hidden="1"/>
    </xf>
    <xf numFmtId="40" fontId="34" fillId="0" borderId="20" xfId="56" applyNumberFormat="1" applyFont="1" applyFill="1" applyBorder="1" applyAlignment="1" applyProtection="1">
      <alignment/>
      <protection hidden="1"/>
    </xf>
    <xf numFmtId="40" fontId="34" fillId="0" borderId="64" xfId="53" applyNumberFormat="1" applyFont="1" applyFill="1" applyBorder="1" applyAlignment="1" applyProtection="1">
      <alignment horizontal="right"/>
      <protection hidden="1"/>
    </xf>
    <xf numFmtId="40" fontId="34" fillId="0" borderId="18" xfId="53" applyNumberFormat="1" applyFont="1" applyFill="1" applyBorder="1" applyAlignment="1" applyProtection="1">
      <alignment horizontal="right"/>
      <protection hidden="1"/>
    </xf>
    <xf numFmtId="40" fontId="34" fillId="0" borderId="57" xfId="53" applyNumberFormat="1" applyFont="1" applyFill="1" applyBorder="1" applyAlignment="1" applyProtection="1">
      <alignment horizontal="right"/>
      <protection hidden="1"/>
    </xf>
    <xf numFmtId="40" fontId="34" fillId="0" borderId="18" xfId="53" applyNumberFormat="1" applyFont="1" applyFill="1" applyBorder="1" applyProtection="1">
      <alignment/>
      <protection hidden="1"/>
    </xf>
    <xf numFmtId="40" fontId="34" fillId="0" borderId="18" xfId="53" applyNumberFormat="1" applyFont="1" applyFill="1" applyBorder="1" applyProtection="1">
      <alignment/>
      <protection hidden="1"/>
    </xf>
    <xf numFmtId="40" fontId="62" fillId="0" borderId="18" xfId="53" applyNumberFormat="1" applyFont="1" applyFill="1" applyBorder="1" applyAlignment="1" applyProtection="1">
      <alignment horizontal="right"/>
      <protection hidden="1"/>
    </xf>
    <xf numFmtId="40" fontId="62" fillId="0" borderId="18" xfId="56" applyNumberFormat="1" applyFont="1" applyFill="1" applyBorder="1" applyAlignment="1" applyProtection="1">
      <alignment/>
      <protection hidden="1"/>
    </xf>
    <xf numFmtId="40" fontId="62" fillId="0" borderId="20" xfId="56" applyNumberFormat="1" applyFont="1" applyFill="1" applyBorder="1" applyAlignment="1" applyProtection="1">
      <alignment/>
      <protection hidden="1"/>
    </xf>
    <xf numFmtId="0" fontId="24" fillId="0" borderId="20" xfId="55" applyNumberFormat="1" applyFont="1" applyFill="1" applyBorder="1" applyAlignment="1" applyProtection="1">
      <alignment horizontal="center" vertical="center"/>
      <protection hidden="1"/>
    </xf>
    <xf numFmtId="0" fontId="58" fillId="0" borderId="67" xfId="0" applyFont="1" applyFill="1" applyBorder="1" applyAlignment="1">
      <alignment horizontal="left" vertical="center" wrapText="1"/>
    </xf>
    <xf numFmtId="174" fontId="58" fillId="0" borderId="18" xfId="55" applyNumberFormat="1" applyFont="1" applyFill="1" applyBorder="1" applyAlignment="1" applyProtection="1">
      <alignment horizontal="left"/>
      <protection hidden="1"/>
    </xf>
    <xf numFmtId="0" fontId="58" fillId="0" borderId="47" xfId="53" applyNumberFormat="1" applyFont="1" applyFill="1" applyBorder="1" applyAlignment="1" applyProtection="1">
      <alignment horizontal="left" wrapText="1"/>
      <protection hidden="1"/>
    </xf>
    <xf numFmtId="0" fontId="58" fillId="0" borderId="51" xfId="53" applyNumberFormat="1" applyFont="1" applyFill="1" applyBorder="1" applyAlignment="1" applyProtection="1">
      <alignment horizontal="left"/>
      <protection hidden="1"/>
    </xf>
    <xf numFmtId="0" fontId="58" fillId="0" borderId="49" xfId="53" applyNumberFormat="1" applyFont="1" applyFill="1" applyBorder="1" applyAlignment="1" applyProtection="1">
      <alignment horizontal="left" vertical="top" wrapText="1"/>
      <protection hidden="1"/>
    </xf>
    <xf numFmtId="0" fontId="58" fillId="0" borderId="18" xfId="53" applyNumberFormat="1" applyFont="1" applyFill="1" applyBorder="1" applyAlignment="1" applyProtection="1">
      <alignment horizontal="left"/>
      <protection hidden="1"/>
    </xf>
    <xf numFmtId="0" fontId="58" fillId="0" borderId="41" xfId="0" applyNumberFormat="1" applyFont="1" applyFill="1" applyBorder="1" applyAlignment="1" applyProtection="1">
      <alignment horizontal="left" wrapText="1"/>
      <protection/>
    </xf>
    <xf numFmtId="0" fontId="58" fillId="0" borderId="18" xfId="53" applyNumberFormat="1" applyFont="1" applyFill="1" applyBorder="1" applyAlignment="1" applyProtection="1">
      <alignment horizontal="center"/>
      <protection hidden="1"/>
    </xf>
    <xf numFmtId="172" fontId="58" fillId="0" borderId="17" xfId="53" applyNumberFormat="1" applyFont="1" applyFill="1" applyBorder="1" applyAlignment="1" applyProtection="1">
      <alignment horizontal="left" wrapText="1"/>
      <protection hidden="1"/>
    </xf>
    <xf numFmtId="0" fontId="58" fillId="0" borderId="18" xfId="53" applyNumberFormat="1" applyFont="1" applyFill="1" applyBorder="1" applyAlignment="1" applyProtection="1">
      <alignment/>
      <protection hidden="1"/>
    </xf>
    <xf numFmtId="0" fontId="58" fillId="0" borderId="18" xfId="53" applyNumberFormat="1" applyFont="1" applyFill="1" applyBorder="1" applyAlignment="1" applyProtection="1">
      <alignment horizontal="center" wrapText="1"/>
      <protection hidden="1"/>
    </xf>
    <xf numFmtId="0" fontId="20" fillId="0" borderId="18" xfId="42" applyNumberFormat="1" applyFont="1" applyFill="1" applyBorder="1" applyAlignment="1" applyProtection="1">
      <alignment horizontal="left" wrapText="1"/>
      <protection hidden="1"/>
    </xf>
    <xf numFmtId="172" fontId="20" fillId="0" borderId="17" xfId="42" applyNumberFormat="1" applyFont="1" applyFill="1" applyBorder="1" applyAlignment="1" applyProtection="1">
      <alignment wrapText="1"/>
      <protection hidden="1"/>
    </xf>
    <xf numFmtId="0" fontId="58" fillId="0" borderId="18" xfId="53" applyNumberFormat="1" applyFont="1" applyFill="1" applyBorder="1" applyAlignment="1" applyProtection="1">
      <alignment horizontal="left" vertical="top" wrapText="1"/>
      <protection hidden="1"/>
    </xf>
    <xf numFmtId="172" fontId="58" fillId="0" borderId="42" xfId="53" applyNumberFormat="1" applyFont="1" applyFill="1" applyBorder="1" applyAlignment="1" applyProtection="1">
      <alignment horizontal="left" wrapText="1"/>
      <protection hidden="1"/>
    </xf>
    <xf numFmtId="0" fontId="58" fillId="0" borderId="17" xfId="56" applyNumberFormat="1" applyFont="1" applyFill="1" applyBorder="1" applyAlignment="1" applyProtection="1">
      <alignment horizontal="left" wrapText="1"/>
      <protection hidden="1"/>
    </xf>
    <xf numFmtId="0" fontId="58" fillId="0" borderId="18" xfId="53" applyFont="1" applyFill="1" applyBorder="1" applyAlignment="1" applyProtection="1">
      <alignment wrapText="1"/>
      <protection hidden="1"/>
    </xf>
    <xf numFmtId="172" fontId="20" fillId="0" borderId="18" xfId="42" applyNumberFormat="1" applyFont="1" applyFill="1" applyBorder="1" applyAlignment="1" applyProtection="1">
      <alignment wrapText="1"/>
      <protection hidden="1"/>
    </xf>
    <xf numFmtId="172" fontId="20" fillId="0" borderId="18" xfId="42" applyNumberFormat="1" applyFont="1" applyFill="1" applyBorder="1" applyAlignment="1" applyProtection="1">
      <alignment/>
      <protection hidden="1"/>
    </xf>
    <xf numFmtId="173" fontId="20" fillId="0" borderId="18" xfId="42" applyNumberFormat="1" applyFont="1" applyFill="1" applyBorder="1" applyAlignment="1" applyProtection="1">
      <alignment/>
      <protection hidden="1"/>
    </xf>
    <xf numFmtId="174" fontId="20" fillId="0" borderId="18" xfId="42" applyNumberFormat="1" applyFont="1" applyFill="1" applyBorder="1" applyAlignment="1" applyProtection="1">
      <alignment/>
      <protection hidden="1"/>
    </xf>
    <xf numFmtId="175" fontId="20" fillId="0" borderId="18" xfId="42" applyNumberFormat="1" applyFont="1" applyFill="1" applyBorder="1" applyAlignment="1" applyProtection="1">
      <alignment/>
      <protection hidden="1"/>
    </xf>
    <xf numFmtId="38" fontId="20" fillId="0" borderId="18" xfId="42" applyNumberFormat="1" applyFont="1" applyFill="1" applyBorder="1" applyAlignment="1" applyProtection="1">
      <alignment/>
      <protection hidden="1"/>
    </xf>
    <xf numFmtId="38" fontId="20" fillId="0" borderId="20" xfId="42" applyNumberFormat="1" applyFont="1" applyFill="1" applyBorder="1" applyAlignment="1" applyProtection="1">
      <alignment/>
      <protection hidden="1"/>
    </xf>
    <xf numFmtId="49" fontId="58" fillId="0" borderId="18" xfId="53" applyNumberFormat="1" applyFont="1" applyFill="1" applyBorder="1" applyAlignment="1" applyProtection="1">
      <alignment horizontal="center" wrapText="1"/>
      <protection hidden="1"/>
    </xf>
    <xf numFmtId="38" fontId="58" fillId="0" borderId="20" xfId="55" applyNumberFormat="1" applyFont="1" applyFill="1" applyBorder="1" applyAlignment="1" applyProtection="1">
      <alignment wrapText="1"/>
      <protection hidden="1"/>
    </xf>
    <xf numFmtId="0" fontId="0" fillId="0" borderId="0" xfId="0" applyFont="1" applyFill="1" applyAlignment="1">
      <alignment/>
    </xf>
    <xf numFmtId="0" fontId="29" fillId="0" borderId="18" xfId="53" applyNumberFormat="1" applyFont="1" applyFill="1" applyBorder="1" applyAlignment="1" applyProtection="1">
      <alignment horizontal="left" wrapText="1"/>
      <protection hidden="1"/>
    </xf>
    <xf numFmtId="0" fontId="2" fillId="0" borderId="20" xfId="55" applyFont="1" applyFill="1" applyBorder="1" applyAlignment="1">
      <alignment horizontal="center" wrapText="1"/>
      <protection/>
    </xf>
    <xf numFmtId="177" fontId="29" fillId="0" borderId="20" xfId="55" applyNumberFormat="1" applyFont="1" applyFill="1" applyBorder="1" applyAlignment="1" applyProtection="1">
      <alignment/>
      <protection hidden="1"/>
    </xf>
    <xf numFmtId="38" fontId="29" fillId="0" borderId="40" xfId="55" applyNumberFormat="1" applyFont="1" applyFill="1" applyBorder="1" applyAlignment="1" applyProtection="1">
      <alignment/>
      <protection hidden="1"/>
    </xf>
    <xf numFmtId="0" fontId="2" fillId="0" borderId="20" xfId="55" applyFont="1" applyFill="1" applyBorder="1">
      <alignment/>
      <protection/>
    </xf>
    <xf numFmtId="177" fontId="29" fillId="0" borderId="18" xfId="55" applyNumberFormat="1" applyFont="1" applyFill="1" applyBorder="1" applyAlignment="1" applyProtection="1">
      <alignment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70" xfId="53" applyNumberFormat="1" applyFont="1" applyFill="1" applyBorder="1" applyAlignment="1" applyProtection="1">
      <alignment horizontal="left" vertical="center" wrapText="1"/>
      <protection hidden="1"/>
    </xf>
    <xf numFmtId="40" fontId="34" fillId="0" borderId="22" xfId="53" applyNumberFormat="1" applyFont="1" applyFill="1" applyBorder="1" applyAlignment="1" applyProtection="1">
      <alignment horizontal="right"/>
      <protection hidden="1"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38" fontId="24" fillId="0" borderId="35" xfId="55" applyNumberFormat="1" applyFont="1" applyFill="1" applyBorder="1" applyAlignment="1" applyProtection="1">
      <alignment/>
      <protection hidden="1"/>
    </xf>
    <xf numFmtId="38" fontId="24" fillId="0" borderId="18" xfId="56" applyNumberFormat="1" applyFont="1" applyFill="1" applyBorder="1" applyAlignment="1" applyProtection="1">
      <alignment/>
      <protection hidden="1"/>
    </xf>
    <xf numFmtId="38" fontId="24" fillId="0" borderId="20" xfId="56" applyNumberFormat="1" applyFont="1" applyFill="1" applyBorder="1" applyAlignment="1" applyProtection="1">
      <alignment/>
      <protection hidden="1"/>
    </xf>
    <xf numFmtId="38" fontId="23" fillId="0" borderId="18" xfId="56" applyNumberFormat="1" applyFont="1" applyFill="1" applyBorder="1" applyAlignment="1" applyProtection="1">
      <alignment/>
      <protection hidden="1"/>
    </xf>
    <xf numFmtId="38" fontId="23" fillId="0" borderId="20" xfId="56" applyNumberFormat="1" applyFont="1" applyFill="1" applyBorder="1" applyAlignment="1" applyProtection="1">
      <alignment/>
      <protection hidden="1"/>
    </xf>
    <xf numFmtId="189" fontId="24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74" fontId="16" fillId="0" borderId="66" xfId="53" applyNumberFormat="1" applyFont="1" applyFill="1" applyBorder="1" applyAlignment="1" applyProtection="1">
      <alignment horizontal="left" vertical="center" wrapText="1"/>
      <protection hidden="1"/>
    </xf>
    <xf numFmtId="174" fontId="62" fillId="0" borderId="54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54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61" xfId="53" applyNumberFormat="1" applyFont="1" applyFill="1" applyBorder="1" applyAlignment="1" applyProtection="1">
      <alignment horizontal="left" vertical="center" wrapText="1"/>
      <protection hidden="1"/>
    </xf>
    <xf numFmtId="174" fontId="62" fillId="0" borderId="71" xfId="53" applyNumberFormat="1" applyFont="1" applyFill="1" applyBorder="1" applyAlignment="1" applyProtection="1">
      <alignment horizontal="left" vertical="center" wrapText="1"/>
      <protection hidden="1"/>
    </xf>
    <xf numFmtId="174" fontId="62" fillId="0" borderId="41" xfId="53" applyNumberFormat="1" applyFont="1" applyFill="1" applyBorder="1" applyAlignment="1" applyProtection="1">
      <alignment horizontal="left" vertical="center" wrapText="1"/>
      <protection hidden="1"/>
    </xf>
    <xf numFmtId="174" fontId="62" fillId="0" borderId="72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71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41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72" xfId="53" applyNumberFormat="1" applyFont="1" applyFill="1" applyBorder="1" applyAlignment="1" applyProtection="1">
      <alignment horizontal="left" vertical="center" wrapText="1"/>
      <protection hidden="1"/>
    </xf>
    <xf numFmtId="0" fontId="63" fillId="0" borderId="0" xfId="56" applyFont="1" applyFill="1" applyAlignment="1" applyProtection="1">
      <alignment horizontal="left"/>
      <protection hidden="1"/>
    </xf>
    <xf numFmtId="0" fontId="62" fillId="0" borderId="0" xfId="53" applyNumberFormat="1" applyFont="1" applyFill="1" applyAlignment="1" applyProtection="1">
      <alignment horizontal="center" vertical="center" wrapText="1"/>
      <protection hidden="1"/>
    </xf>
    <xf numFmtId="38" fontId="24" fillId="0" borderId="20" xfId="55" applyNumberFormat="1" applyFont="1" applyFill="1" applyBorder="1" applyAlignment="1">
      <alignment horizontal="center" vertical="center"/>
      <protection/>
    </xf>
    <xf numFmtId="0" fontId="5" fillId="0" borderId="41" xfId="55" applyNumberFormat="1" applyFont="1" applyFill="1" applyBorder="1" applyAlignment="1" applyProtection="1">
      <alignment/>
      <protection hidden="1"/>
    </xf>
    <xf numFmtId="0" fontId="5" fillId="0" borderId="42" xfId="55" applyNumberFormat="1" applyFont="1" applyFill="1" applyBorder="1" applyAlignment="1" applyProtection="1">
      <alignment/>
      <protection hidden="1"/>
    </xf>
    <xf numFmtId="0" fontId="7" fillId="0" borderId="0" xfId="56" applyFont="1" applyFill="1" applyAlignment="1" applyProtection="1">
      <alignment horizontal="left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54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1" xfId="53" applyNumberFormat="1" applyFont="1" applyFill="1" applyBorder="1" applyAlignment="1" applyProtection="1">
      <alignment horizontal="left" vertical="center" wrapText="1"/>
      <protection hidden="1"/>
    </xf>
    <xf numFmtId="174" fontId="62" fillId="0" borderId="61" xfId="53" applyNumberFormat="1" applyFont="1" applyFill="1" applyBorder="1" applyAlignment="1" applyProtection="1">
      <alignment horizontal="left" vertical="center" wrapText="1"/>
      <protection hidden="1"/>
    </xf>
    <xf numFmtId="0" fontId="67" fillId="0" borderId="18" xfId="0" applyFont="1" applyFill="1" applyBorder="1" applyAlignment="1">
      <alignment horizontal="left" vertical="center" wrapText="1"/>
    </xf>
    <xf numFmtId="0" fontId="58" fillId="0" borderId="63" xfId="53" applyNumberFormat="1" applyFont="1" applyFill="1" applyBorder="1" applyAlignment="1" applyProtection="1">
      <alignment horizontal="left" vertical="center" wrapText="1"/>
      <protection hidden="1"/>
    </xf>
    <xf numFmtId="0" fontId="29" fillId="0" borderId="18" xfId="53" applyNumberFormat="1" applyFont="1" applyFill="1" applyBorder="1" applyAlignment="1" applyProtection="1">
      <alignment horizontal="center" wrapText="1"/>
      <protection hidden="1"/>
    </xf>
    <xf numFmtId="2" fontId="58" fillId="0" borderId="18" xfId="53" applyNumberFormat="1" applyFont="1" applyFill="1" applyBorder="1" applyAlignment="1" applyProtection="1">
      <alignment vertical="top" wrapText="1" shrinkToFit="1"/>
      <protection hidden="1"/>
    </xf>
    <xf numFmtId="2" fontId="58" fillId="0" borderId="18" xfId="53" applyNumberFormat="1" applyFont="1" applyFill="1" applyBorder="1" applyAlignment="1" applyProtection="1">
      <alignment horizontal="left" wrapText="1"/>
      <protection hidden="1"/>
    </xf>
    <xf numFmtId="0" fontId="58" fillId="24" borderId="18" xfId="53" applyNumberFormat="1" applyFont="1" applyFill="1" applyBorder="1" applyAlignment="1" applyProtection="1">
      <alignment horizontal="left"/>
      <protection hidden="1"/>
    </xf>
    <xf numFmtId="0" fontId="58" fillId="24" borderId="18" xfId="53" applyNumberFormat="1" applyFont="1" applyFill="1" applyBorder="1" applyAlignment="1" applyProtection="1">
      <alignment horizontal="left" wrapText="1"/>
      <protection hidden="1"/>
    </xf>
    <xf numFmtId="0" fontId="34" fillId="24" borderId="18" xfId="53" applyNumberFormat="1" applyFont="1" applyFill="1" applyBorder="1" applyAlignment="1" applyProtection="1">
      <alignment horizontal="center"/>
      <protection hidden="1"/>
    </xf>
    <xf numFmtId="0" fontId="5" fillId="0" borderId="0" xfId="55" applyFont="1" applyFill="1">
      <alignment/>
      <protection/>
    </xf>
    <xf numFmtId="0" fontId="29" fillId="0" borderId="67" xfId="0" applyFont="1" applyFill="1" applyBorder="1" applyAlignment="1">
      <alignment horizontal="left" vertical="center" wrapText="1"/>
    </xf>
    <xf numFmtId="38" fontId="66" fillId="0" borderId="18" xfId="55" applyNumberFormat="1" applyFont="1" applyFill="1" applyBorder="1" applyAlignment="1" applyProtection="1">
      <alignment/>
      <protection hidden="1"/>
    </xf>
    <xf numFmtId="38" fontId="66" fillId="0" borderId="20" xfId="55" applyNumberFormat="1" applyFont="1" applyFill="1" applyBorder="1" applyAlignment="1" applyProtection="1">
      <alignment/>
      <protection hidden="1"/>
    </xf>
    <xf numFmtId="172" fontId="29" fillId="0" borderId="17" xfId="53" applyNumberFormat="1" applyFont="1" applyFill="1" applyBorder="1" applyAlignment="1" applyProtection="1">
      <alignment horizontal="left" wrapText="1"/>
      <protection hidden="1"/>
    </xf>
    <xf numFmtId="172" fontId="29" fillId="0" borderId="17" xfId="55" applyNumberFormat="1" applyFont="1" applyFill="1" applyBorder="1" applyAlignment="1" applyProtection="1">
      <alignment horizontal="left" wrapText="1"/>
      <protection hidden="1"/>
    </xf>
    <xf numFmtId="172" fontId="29" fillId="0" borderId="17" xfId="57" applyNumberFormat="1" applyFont="1" applyFill="1" applyBorder="1" applyAlignment="1" applyProtection="1">
      <alignment horizontal="left" wrapText="1"/>
      <protection hidden="1"/>
    </xf>
    <xf numFmtId="189" fontId="58" fillId="0" borderId="49" xfId="53" applyNumberFormat="1" applyFont="1" applyFill="1" applyBorder="1" applyAlignment="1" applyProtection="1">
      <alignment horizontal="left" vertical="center" wrapText="1"/>
      <protection hidden="1"/>
    </xf>
    <xf numFmtId="189" fontId="58" fillId="0" borderId="0" xfId="53" applyNumberFormat="1" applyFont="1" applyFill="1" applyAlignment="1" applyProtection="1">
      <alignment horizontal="left" vertical="center" wrapText="1"/>
      <protection hidden="1"/>
    </xf>
    <xf numFmtId="0" fontId="4" fillId="0" borderId="21" xfId="55" applyNumberFormat="1" applyFont="1" applyFill="1" applyBorder="1" applyAlignment="1" applyProtection="1">
      <alignment horizontal="center"/>
      <protection hidden="1"/>
    </xf>
    <xf numFmtId="0" fontId="4" fillId="0" borderId="15" xfId="55" applyNumberFormat="1" applyFont="1" applyFill="1" applyBorder="1" applyAlignment="1" applyProtection="1">
      <alignment horizontal="center"/>
      <protection hidden="1"/>
    </xf>
    <xf numFmtId="0" fontId="4" fillId="0" borderId="25" xfId="55" applyNumberFormat="1" applyFont="1" applyFill="1" applyBorder="1" applyAlignment="1" applyProtection="1">
      <alignment horizontal="center"/>
      <protection hidden="1"/>
    </xf>
    <xf numFmtId="0" fontId="5" fillId="0" borderId="20" xfId="55" applyNumberFormat="1" applyFont="1" applyFill="1" applyBorder="1" applyAlignment="1" applyProtection="1">
      <alignment/>
      <protection hidden="1"/>
    </xf>
    <xf numFmtId="0" fontId="58" fillId="0" borderId="42" xfId="53" applyNumberFormat="1" applyFont="1" applyFill="1" applyBorder="1" applyAlignment="1" applyProtection="1">
      <alignment horizontal="left" vertical="top" wrapText="1"/>
      <protection hidden="1"/>
    </xf>
    <xf numFmtId="0" fontId="29" fillId="0" borderId="17" xfId="56" applyNumberFormat="1" applyFont="1" applyFill="1" applyBorder="1" applyAlignment="1" applyProtection="1">
      <alignment horizontal="left" wrapText="1"/>
      <protection hidden="1"/>
    </xf>
    <xf numFmtId="0" fontId="58" fillId="0" borderId="73" xfId="0" applyFont="1" applyFill="1" applyBorder="1" applyAlignment="1">
      <alignment horizontal="left" vertical="top" wrapText="1"/>
    </xf>
    <xf numFmtId="0" fontId="29" fillId="0" borderId="18" xfId="53" applyNumberFormat="1" applyFont="1" applyFill="1" applyBorder="1" applyAlignment="1" applyProtection="1">
      <alignment vertical="center"/>
      <protection hidden="1"/>
    </xf>
    <xf numFmtId="0" fontId="58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29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68" fillId="0" borderId="18" xfId="0" applyFont="1" applyFill="1" applyBorder="1" applyAlignment="1">
      <alignment horizontal="left" vertical="center" wrapText="1"/>
    </xf>
    <xf numFmtId="0" fontId="24" fillId="0" borderId="63" xfId="53" applyNumberFormat="1" applyFont="1" applyFill="1" applyBorder="1" applyAlignment="1" applyProtection="1">
      <alignment horizontal="left" vertical="center" wrapText="1"/>
      <protection hidden="1"/>
    </xf>
    <xf numFmtId="2" fontId="24" fillId="0" borderId="18" xfId="53" applyNumberFormat="1" applyFont="1" applyFill="1" applyBorder="1" applyAlignment="1" applyProtection="1">
      <alignment vertical="top" wrapText="1" shrinkToFit="1"/>
      <protection hidden="1"/>
    </xf>
    <xf numFmtId="172" fontId="24" fillId="0" borderId="17" xfId="53" applyNumberFormat="1" applyFont="1" applyFill="1" applyBorder="1" applyAlignment="1" applyProtection="1">
      <alignment wrapText="1"/>
      <protection hidden="1"/>
    </xf>
    <xf numFmtId="172" fontId="24" fillId="0" borderId="42" xfId="53" applyNumberFormat="1" applyFont="1" applyFill="1" applyBorder="1" applyAlignment="1" applyProtection="1">
      <alignment horizontal="left" wrapText="1"/>
      <protection hidden="1"/>
    </xf>
    <xf numFmtId="2" fontId="24" fillId="0" borderId="18" xfId="53" applyNumberFormat="1" applyFont="1" applyFill="1" applyBorder="1" applyAlignment="1" applyProtection="1">
      <alignment horizontal="left" wrapText="1"/>
      <protection hidden="1"/>
    </xf>
    <xf numFmtId="0" fontId="24" fillId="24" borderId="18" xfId="53" applyNumberFormat="1" applyFont="1" applyFill="1" applyBorder="1" applyAlignment="1" applyProtection="1">
      <alignment horizontal="left" wrapText="1"/>
      <protection hidden="1"/>
    </xf>
    <xf numFmtId="38" fontId="24" fillId="0" borderId="20" xfId="55" applyNumberFormat="1" applyFont="1" applyFill="1" applyBorder="1" applyAlignment="1" applyProtection="1">
      <alignment wrapText="1"/>
      <protection hidden="1"/>
    </xf>
    <xf numFmtId="0" fontId="2" fillId="0" borderId="0" xfId="55" applyFont="1" applyFill="1">
      <alignment/>
      <protection/>
    </xf>
    <xf numFmtId="0" fontId="24" fillId="0" borderId="18" xfId="55" applyFont="1" applyFill="1" applyBorder="1" applyAlignment="1">
      <alignment horizontal="left"/>
      <protection/>
    </xf>
    <xf numFmtId="174" fontId="69" fillId="0" borderId="18" xfId="55" applyNumberFormat="1" applyFont="1" applyFill="1" applyBorder="1" applyAlignment="1" applyProtection="1">
      <alignment horizontal="left"/>
      <protection hidden="1"/>
    </xf>
    <xf numFmtId="172" fontId="69" fillId="0" borderId="18" xfId="55" applyNumberFormat="1" applyFont="1" applyFill="1" applyBorder="1" applyAlignment="1" applyProtection="1">
      <alignment horizontal="left"/>
      <protection hidden="1"/>
    </xf>
    <xf numFmtId="0" fontId="24" fillId="0" borderId="0" xfId="55" applyFont="1" applyFill="1" applyBorder="1" applyProtection="1">
      <alignment/>
      <protection hidden="1"/>
    </xf>
    <xf numFmtId="172" fontId="36" fillId="0" borderId="17" xfId="53" applyNumberFormat="1" applyFont="1" applyFill="1" applyBorder="1" applyAlignment="1" applyProtection="1">
      <alignment wrapText="1"/>
      <protection hidden="1"/>
    </xf>
    <xf numFmtId="0" fontId="7" fillId="0" borderId="0" xfId="56" applyFont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center" wrapText="1"/>
      <protection hidden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183" fontId="58" fillId="0" borderId="18" xfId="53" applyNumberFormat="1" applyFont="1" applyFill="1" applyBorder="1" applyAlignment="1" applyProtection="1">
      <alignment wrapText="1"/>
      <protection hidden="1"/>
    </xf>
    <xf numFmtId="183" fontId="58" fillId="0" borderId="20" xfId="53" applyNumberFormat="1" applyFont="1" applyFill="1" applyBorder="1" applyAlignment="1" applyProtection="1">
      <alignment wrapText="1"/>
      <protection hidden="1"/>
    </xf>
    <xf numFmtId="0" fontId="29" fillId="0" borderId="74" xfId="55" applyNumberFormat="1" applyFont="1" applyFill="1" applyBorder="1" applyAlignment="1" applyProtection="1">
      <alignment horizontal="center" wrapText="1"/>
      <protection hidden="1"/>
    </xf>
    <xf numFmtId="0" fontId="29" fillId="0" borderId="75" xfId="55" applyNumberFormat="1" applyFont="1" applyFill="1" applyBorder="1" applyAlignment="1" applyProtection="1">
      <alignment horizontal="center" wrapText="1"/>
      <protection hidden="1"/>
    </xf>
    <xf numFmtId="0" fontId="29" fillId="0" borderId="76" xfId="55" applyNumberFormat="1" applyFont="1" applyFill="1" applyBorder="1" applyAlignment="1" applyProtection="1">
      <alignment horizontal="center" wrapText="1"/>
      <protection hidden="1"/>
    </xf>
    <xf numFmtId="183" fontId="58" fillId="0" borderId="41" xfId="53" applyNumberFormat="1" applyFont="1" applyFill="1" applyBorder="1" applyAlignment="1" applyProtection="1">
      <alignment wrapText="1"/>
      <protection hidden="1"/>
    </xf>
    <xf numFmtId="183" fontId="58" fillId="0" borderId="42" xfId="53" applyNumberFormat="1" applyFont="1" applyFill="1" applyBorder="1" applyAlignment="1" applyProtection="1">
      <alignment wrapText="1"/>
      <protection hidden="1"/>
    </xf>
    <xf numFmtId="0" fontId="13" fillId="0" borderId="0" xfId="55" applyFont="1" applyFill="1" applyAlignment="1">
      <alignment horizontal="center" wrapText="1"/>
      <protection/>
    </xf>
    <xf numFmtId="0" fontId="34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61" fillId="0" borderId="18" xfId="0" applyFont="1" applyFill="1" applyBorder="1" applyAlignment="1">
      <alignment wrapText="1"/>
    </xf>
    <xf numFmtId="0" fontId="34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0" fontId="24" fillId="0" borderId="21" xfId="55" applyNumberFormat="1" applyFont="1" applyFill="1" applyBorder="1" applyAlignment="1" applyProtection="1">
      <alignment horizontal="center" vertical="center"/>
      <protection hidden="1"/>
    </xf>
    <xf numFmtId="0" fontId="24" fillId="0" borderId="15" xfId="55" applyNumberFormat="1" applyFont="1" applyFill="1" applyBorder="1" applyAlignment="1" applyProtection="1">
      <alignment horizontal="center" vertical="center"/>
      <protection hidden="1"/>
    </xf>
    <xf numFmtId="0" fontId="24" fillId="0" borderId="25" xfId="55" applyNumberFormat="1" applyFont="1" applyFill="1" applyBorder="1" applyAlignment="1" applyProtection="1">
      <alignment horizontal="center" vertical="center"/>
      <protection hidden="1"/>
    </xf>
    <xf numFmtId="0" fontId="24" fillId="0" borderId="22" xfId="55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3" xfId="55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23" fillId="0" borderId="74" xfId="55" applyNumberFormat="1" applyFont="1" applyFill="1" applyBorder="1" applyAlignment="1" applyProtection="1">
      <alignment horizontal="left" wrapText="1"/>
      <protection hidden="1"/>
    </xf>
    <xf numFmtId="0" fontId="23" fillId="0" borderId="75" xfId="55" applyNumberFormat="1" applyFont="1" applyFill="1" applyBorder="1" applyAlignment="1" applyProtection="1">
      <alignment horizontal="left" wrapText="1"/>
      <protection hidden="1"/>
    </xf>
    <xf numFmtId="0" fontId="23" fillId="0" borderId="76" xfId="55" applyNumberFormat="1" applyFont="1" applyFill="1" applyBorder="1" applyAlignment="1" applyProtection="1">
      <alignment horizontal="left" wrapText="1"/>
      <protection hidden="1"/>
    </xf>
    <xf numFmtId="183" fontId="24" fillId="0" borderId="18" xfId="53" applyNumberFormat="1" applyFont="1" applyFill="1" applyBorder="1" applyAlignment="1" applyProtection="1">
      <alignment horizontal="left" wrapText="1"/>
      <protection hidden="1"/>
    </xf>
    <xf numFmtId="183" fontId="24" fillId="0" borderId="20" xfId="53" applyNumberFormat="1" applyFont="1" applyFill="1" applyBorder="1" applyAlignment="1" applyProtection="1">
      <alignment horizontal="left" wrapText="1"/>
      <protection hidden="1"/>
    </xf>
    <xf numFmtId="183" fontId="24" fillId="0" borderId="41" xfId="53" applyNumberFormat="1" applyFont="1" applyFill="1" applyBorder="1" applyAlignment="1" applyProtection="1">
      <alignment horizontal="left" wrapText="1"/>
      <protection hidden="1"/>
    </xf>
    <xf numFmtId="183" fontId="24" fillId="0" borderId="42" xfId="53" applyNumberFormat="1" applyFont="1" applyFill="1" applyBorder="1" applyAlignment="1" applyProtection="1">
      <alignment horizontal="left" wrapText="1"/>
      <protection hidden="1"/>
    </xf>
    <xf numFmtId="0" fontId="24" fillId="0" borderId="22" xfId="55" applyNumberFormat="1" applyFont="1" applyFill="1" applyBorder="1" applyAlignment="1" applyProtection="1">
      <alignment wrapText="1"/>
      <protection hidden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24" fillId="0" borderId="24" xfId="55" applyNumberFormat="1" applyFont="1" applyFill="1" applyBorder="1" applyAlignment="1" applyProtection="1">
      <alignment wrapText="1"/>
      <protection hidden="1"/>
    </xf>
    <xf numFmtId="0" fontId="0" fillId="0" borderId="13" xfId="0" applyBorder="1" applyAlignment="1">
      <alignment/>
    </xf>
    <xf numFmtId="0" fontId="0" fillId="0" borderId="68" xfId="0" applyBorder="1" applyAlignment="1">
      <alignment/>
    </xf>
    <xf numFmtId="0" fontId="17" fillId="0" borderId="0" xfId="0" applyFont="1" applyAlignment="1">
      <alignment horizontal="center" wrapText="1" shrinkToFit="1"/>
    </xf>
    <xf numFmtId="0" fontId="17" fillId="0" borderId="0" xfId="0" applyFont="1" applyAlignment="1">
      <alignment horizontal="center" shrinkToFit="1"/>
    </xf>
    <xf numFmtId="0" fontId="7" fillId="0" borderId="0" xfId="56" applyFont="1" applyAlignment="1" applyProtection="1">
      <alignment horizontal="left"/>
      <protection hidden="1"/>
    </xf>
    <xf numFmtId="0" fontId="17" fillId="0" borderId="0" xfId="0" applyFont="1" applyAlignment="1">
      <alignment horizontal="left" wrapText="1" shrinkToFit="1"/>
    </xf>
    <xf numFmtId="0" fontId="17" fillId="0" borderId="0" xfId="0" applyFont="1" applyAlignment="1">
      <alignment horizontal="left" shrinkToFit="1"/>
    </xf>
    <xf numFmtId="0" fontId="16" fillId="0" borderId="77" xfId="54" applyFont="1" applyFill="1" applyBorder="1" applyAlignment="1">
      <alignment horizontal="center" vertical="top" wrapText="1"/>
      <protection/>
    </xf>
    <xf numFmtId="0" fontId="16" fillId="0" borderId="78" xfId="54" applyFont="1" applyFill="1" applyBorder="1" applyAlignment="1">
      <alignment horizontal="center" vertical="top" wrapText="1"/>
      <protection/>
    </xf>
    <xf numFmtId="49" fontId="16" fillId="0" borderId="14" xfId="59" applyNumberFormat="1" applyFont="1" applyBorder="1" applyAlignment="1">
      <alignment horizontal="center" vertical="top" wrapText="1"/>
      <protection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49" fontId="16" fillId="0" borderId="77" xfId="59" applyNumberFormat="1" applyFont="1" applyBorder="1" applyAlignment="1">
      <alignment horizontal="center" vertical="top" wrapText="1"/>
      <protection/>
    </xf>
    <xf numFmtId="49" fontId="19" fillId="0" borderId="77" xfId="0" applyNumberFormat="1" applyFont="1" applyBorder="1" applyAlignment="1">
      <alignment horizontal="center" vertical="top" wrapText="1"/>
    </xf>
    <xf numFmtId="49" fontId="19" fillId="0" borderId="78" xfId="0" applyNumberFormat="1" applyFont="1" applyBorder="1" applyAlignment="1">
      <alignment horizontal="center" vertical="top" wrapText="1"/>
    </xf>
    <xf numFmtId="49" fontId="18" fillId="0" borderId="79" xfId="59" applyNumberFormat="1" applyFont="1" applyBorder="1" applyAlignment="1">
      <alignment horizontal="center" vertical="center" wrapText="1"/>
      <protection/>
    </xf>
    <xf numFmtId="49" fontId="18" fillId="0" borderId="80" xfId="59" applyNumberFormat="1" applyFont="1" applyBorder="1" applyAlignment="1">
      <alignment horizontal="center" vertical="center" wrapText="1"/>
      <protection/>
    </xf>
    <xf numFmtId="49" fontId="18" fillId="0" borderId="43" xfId="59" applyNumberFormat="1" applyFont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. Приложение №5" xfId="54"/>
    <cellStyle name="Обычный_Tmp1" xfId="55"/>
    <cellStyle name="Обычный_Tmp2" xfId="56"/>
    <cellStyle name="Обычный_Tmp3" xfId="57"/>
    <cellStyle name="Обычный_Tmp5" xfId="58"/>
    <cellStyle name="Обычный_Таблици к бюджету 2008-г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A14" sqref="A14"/>
    </sheetView>
  </sheetViews>
  <sheetFormatPr defaultColWidth="8.00390625" defaultRowHeight="12.75"/>
  <cols>
    <col min="1" max="1" width="51.50390625" style="26" customWidth="1"/>
    <col min="2" max="3" width="5.875" style="26" customWidth="1"/>
    <col min="4" max="4" width="11.50390625" style="26" customWidth="1"/>
    <col min="5" max="5" width="18.50390625" style="26" customWidth="1"/>
    <col min="6" max="6" width="20.125" style="26" customWidth="1"/>
    <col min="7" max="7" width="8.00390625" style="26" hidden="1" customWidth="1"/>
    <col min="8" max="8" width="3.625" style="26" customWidth="1"/>
    <col min="9" max="9" width="10.125" style="26" hidden="1" customWidth="1"/>
    <col min="10" max="16384" width="8.00390625" style="26" customWidth="1"/>
  </cols>
  <sheetData>
    <row r="1" spans="1:7" ht="16.5" customHeight="1">
      <c r="A1" s="25"/>
      <c r="B1" s="758"/>
      <c r="C1" s="758"/>
      <c r="D1" s="758"/>
      <c r="E1" s="760" t="s">
        <v>29</v>
      </c>
      <c r="F1" s="760"/>
      <c r="G1" s="760"/>
    </row>
    <row r="2" spans="1:7" ht="14.25" customHeight="1">
      <c r="A2" s="25"/>
      <c r="B2" s="758"/>
      <c r="C2" s="758"/>
      <c r="D2" s="758"/>
      <c r="E2" s="761" t="s">
        <v>62</v>
      </c>
      <c r="F2" s="761"/>
      <c r="G2" s="761"/>
    </row>
    <row r="3" spans="1:7" ht="13.5" customHeight="1">
      <c r="A3" s="25"/>
      <c r="B3" s="758"/>
      <c r="C3" s="758"/>
      <c r="D3" s="758"/>
      <c r="E3" s="237" t="s">
        <v>144</v>
      </c>
      <c r="F3" s="236"/>
      <c r="G3" s="236"/>
    </row>
    <row r="4" spans="1:7" ht="14.25" customHeight="1">
      <c r="A4" s="25"/>
      <c r="B4" s="25"/>
      <c r="C4" s="25"/>
      <c r="D4" s="25"/>
      <c r="E4" s="761" t="s">
        <v>299</v>
      </c>
      <c r="F4" s="761"/>
      <c r="G4" s="761"/>
    </row>
    <row r="5" spans="1:5" s="29" customFormat="1" ht="66.75" customHeight="1">
      <c r="A5" s="759" t="s">
        <v>152</v>
      </c>
      <c r="B5" s="759"/>
      <c r="C5" s="759"/>
      <c r="D5" s="759"/>
      <c r="E5" s="28"/>
    </row>
    <row r="6" spans="1:6" s="29" customFormat="1" ht="11.25" customHeight="1">
      <c r="A6" s="27"/>
      <c r="B6" s="27"/>
      <c r="C6" s="27"/>
      <c r="D6" s="27"/>
      <c r="E6" s="28"/>
      <c r="F6" s="32" t="s">
        <v>77</v>
      </c>
    </row>
    <row r="7" spans="1:3" ht="10.5" customHeight="1">
      <c r="A7" s="30"/>
      <c r="B7" s="31"/>
      <c r="C7" s="31"/>
    </row>
    <row r="8" spans="1:6" ht="28.5" customHeight="1">
      <c r="A8" s="50" t="s">
        <v>35</v>
      </c>
      <c r="B8" s="51" t="s">
        <v>63</v>
      </c>
      <c r="C8" s="52" t="s">
        <v>64</v>
      </c>
      <c r="D8" s="59">
        <v>2014</v>
      </c>
      <c r="E8" s="209" t="s">
        <v>137</v>
      </c>
      <c r="F8" s="53" t="s">
        <v>138</v>
      </c>
    </row>
    <row r="9" spans="1:6" ht="28.5" customHeight="1">
      <c r="A9" s="54"/>
      <c r="B9" s="55"/>
      <c r="C9" s="56"/>
      <c r="D9" s="60"/>
      <c r="E9" s="57" t="s">
        <v>128</v>
      </c>
      <c r="F9" s="58" t="s">
        <v>146</v>
      </c>
    </row>
    <row r="10" spans="1:6" ht="13.5" customHeight="1">
      <c r="A10" s="46">
        <v>1</v>
      </c>
      <c r="B10" s="47">
        <v>2</v>
      </c>
      <c r="C10" s="47">
        <v>3</v>
      </c>
      <c r="D10" s="46">
        <v>4</v>
      </c>
      <c r="E10" s="48"/>
      <c r="F10" s="49"/>
    </row>
    <row r="11" spans="1:6" s="34" customFormat="1" ht="15" customHeight="1">
      <c r="A11" s="225" t="s">
        <v>46</v>
      </c>
      <c r="B11" s="33">
        <v>1</v>
      </c>
      <c r="C11" s="33">
        <v>0</v>
      </c>
      <c r="D11" s="261">
        <f>D12+D13+D14+D18+D19+D15+D16</f>
        <v>12138.114</v>
      </c>
      <c r="E11" s="261">
        <f>E12+E13+E14+E18+E19+E15</f>
        <v>10488.743</v>
      </c>
      <c r="F11" s="261">
        <f>F12+F13+F14+F18+F19+F15</f>
        <v>11413.682</v>
      </c>
    </row>
    <row r="12" spans="1:6" ht="49.5" customHeight="1">
      <c r="A12" s="226" t="s">
        <v>74</v>
      </c>
      <c r="B12" s="35">
        <v>1</v>
      </c>
      <c r="C12" s="35">
        <v>2</v>
      </c>
      <c r="D12" s="262">
        <v>1254.402</v>
      </c>
      <c r="E12" s="262">
        <v>1254.402</v>
      </c>
      <c r="F12" s="262">
        <v>1254.402</v>
      </c>
    </row>
    <row r="13" spans="1:6" ht="63.75" customHeight="1">
      <c r="A13" s="226" t="s">
        <v>65</v>
      </c>
      <c r="B13" s="35">
        <v>1</v>
      </c>
      <c r="C13" s="35">
        <v>3</v>
      </c>
      <c r="D13" s="262">
        <v>5</v>
      </c>
      <c r="E13" s="262">
        <v>5</v>
      </c>
      <c r="F13" s="262">
        <v>5</v>
      </c>
    </row>
    <row r="14" spans="1:7" ht="66.75" customHeight="1">
      <c r="A14" s="226" t="s">
        <v>75</v>
      </c>
      <c r="B14" s="35">
        <v>1</v>
      </c>
      <c r="C14" s="35">
        <v>4</v>
      </c>
      <c r="D14" s="262">
        <v>6144.562</v>
      </c>
      <c r="E14" s="262">
        <v>3834.13</v>
      </c>
      <c r="F14" s="262">
        <v>3815.074</v>
      </c>
      <c r="G14" s="26" t="s">
        <v>93</v>
      </c>
    </row>
    <row r="15" spans="1:6" s="208" customFormat="1" ht="1.5" customHeight="1">
      <c r="A15" s="227" t="s">
        <v>126</v>
      </c>
      <c r="B15" s="207">
        <v>1</v>
      </c>
      <c r="C15" s="207">
        <v>4</v>
      </c>
      <c r="D15" s="263"/>
      <c r="E15" s="263"/>
      <c r="F15" s="263"/>
    </row>
    <row r="16" spans="1:6" s="208" customFormat="1" ht="15" customHeight="1" hidden="1">
      <c r="A16" s="227" t="s">
        <v>125</v>
      </c>
      <c r="B16" s="207">
        <v>1</v>
      </c>
      <c r="C16" s="207">
        <v>7</v>
      </c>
      <c r="D16" s="263"/>
      <c r="E16" s="263">
        <v>0</v>
      </c>
      <c r="F16" s="263">
        <v>0</v>
      </c>
    </row>
    <row r="17" spans="1:6" s="208" customFormat="1" ht="15.75" customHeight="1" hidden="1">
      <c r="A17" s="227" t="s">
        <v>126</v>
      </c>
      <c r="B17" s="207">
        <v>1</v>
      </c>
      <c r="C17" s="207">
        <v>4</v>
      </c>
      <c r="D17" s="263"/>
      <c r="E17" s="263"/>
      <c r="F17" s="263"/>
    </row>
    <row r="18" spans="1:6" ht="14.25" customHeight="1">
      <c r="A18" s="226" t="s">
        <v>47</v>
      </c>
      <c r="B18" s="35">
        <v>1</v>
      </c>
      <c r="C18" s="35">
        <v>11</v>
      </c>
      <c r="D18" s="262">
        <v>80</v>
      </c>
      <c r="E18" s="262">
        <v>80</v>
      </c>
      <c r="F18" s="262">
        <v>180</v>
      </c>
    </row>
    <row r="19" spans="1:6" ht="15" customHeight="1">
      <c r="A19" s="226" t="s">
        <v>48</v>
      </c>
      <c r="B19" s="35">
        <v>1</v>
      </c>
      <c r="C19" s="35">
        <v>13</v>
      </c>
      <c r="D19" s="262">
        <v>4654.15</v>
      </c>
      <c r="E19" s="262">
        <v>5315.211</v>
      </c>
      <c r="F19" s="262">
        <v>6159.206</v>
      </c>
    </row>
    <row r="20" spans="1:6" s="37" customFormat="1" ht="27.75" customHeight="1">
      <c r="A20" s="228" t="s">
        <v>60</v>
      </c>
      <c r="B20" s="36">
        <v>2</v>
      </c>
      <c r="C20" s="36">
        <v>0</v>
      </c>
      <c r="D20" s="264">
        <f>D21</f>
        <v>156</v>
      </c>
      <c r="E20" s="264">
        <f>E21</f>
        <v>156</v>
      </c>
      <c r="F20" s="264">
        <f>F21</f>
        <v>156</v>
      </c>
    </row>
    <row r="21" spans="1:6" ht="20.25" customHeight="1">
      <c r="A21" s="226" t="s">
        <v>61</v>
      </c>
      <c r="B21" s="35">
        <v>2</v>
      </c>
      <c r="C21" s="35">
        <v>3</v>
      </c>
      <c r="D21" s="262">
        <v>156</v>
      </c>
      <c r="E21" s="262">
        <v>156</v>
      </c>
      <c r="F21" s="262">
        <v>156</v>
      </c>
    </row>
    <row r="22" spans="1:6" s="34" customFormat="1" ht="30.75">
      <c r="A22" s="228" t="s">
        <v>49</v>
      </c>
      <c r="B22" s="38">
        <v>3</v>
      </c>
      <c r="C22" s="38">
        <v>0</v>
      </c>
      <c r="D22" s="261">
        <f>D24+D23+D25</f>
        <v>189.86</v>
      </c>
      <c r="E22" s="261">
        <f>E24+E23+E25</f>
        <v>80.12599999999999</v>
      </c>
      <c r="F22" s="261">
        <f>F24+F23+F25</f>
        <v>80.12599999999999</v>
      </c>
    </row>
    <row r="23" spans="1:6" ht="21" customHeight="1">
      <c r="A23" s="226" t="s">
        <v>107</v>
      </c>
      <c r="B23" s="35">
        <v>3</v>
      </c>
      <c r="C23" s="35">
        <v>4</v>
      </c>
      <c r="D23" s="262">
        <v>16.8</v>
      </c>
      <c r="E23" s="262">
        <v>16.8</v>
      </c>
      <c r="F23" s="262">
        <v>16.8</v>
      </c>
    </row>
    <row r="24" spans="1:6" ht="45.75" customHeight="1">
      <c r="A24" s="226" t="s">
        <v>95</v>
      </c>
      <c r="B24" s="35">
        <v>3</v>
      </c>
      <c r="C24" s="35">
        <v>9</v>
      </c>
      <c r="D24" s="262">
        <v>167.3</v>
      </c>
      <c r="E24" s="262">
        <v>60</v>
      </c>
      <c r="F24" s="262">
        <v>60</v>
      </c>
    </row>
    <row r="25" spans="1:6" ht="32.25" customHeight="1">
      <c r="A25" s="226" t="s">
        <v>133</v>
      </c>
      <c r="B25" s="35">
        <v>3</v>
      </c>
      <c r="C25" s="35">
        <v>14</v>
      </c>
      <c r="D25" s="262">
        <v>5.76</v>
      </c>
      <c r="E25" s="262">
        <v>3.326</v>
      </c>
      <c r="F25" s="262">
        <v>3.326</v>
      </c>
    </row>
    <row r="26" spans="1:6" s="34" customFormat="1" ht="15">
      <c r="A26" s="228" t="s">
        <v>50</v>
      </c>
      <c r="B26" s="38">
        <v>4</v>
      </c>
      <c r="C26" s="38">
        <v>0</v>
      </c>
      <c r="D26" s="261">
        <f>D27+D28+D29</f>
        <v>2800</v>
      </c>
      <c r="E26" s="261">
        <f>E27+E28+E29</f>
        <v>3075</v>
      </c>
      <c r="F26" s="261">
        <f>F27+F28+F29</f>
        <v>3057</v>
      </c>
    </row>
    <row r="27" spans="1:6" s="34" customFormat="1" ht="15">
      <c r="A27" s="226" t="s">
        <v>141</v>
      </c>
      <c r="B27" s="111">
        <v>4</v>
      </c>
      <c r="C27" s="111">
        <v>9</v>
      </c>
      <c r="D27" s="265">
        <v>2505</v>
      </c>
      <c r="E27" s="265">
        <v>2630</v>
      </c>
      <c r="F27" s="265">
        <v>2762</v>
      </c>
    </row>
    <row r="28" spans="1:6" ht="21.75" customHeight="1">
      <c r="A28" s="226" t="s">
        <v>66</v>
      </c>
      <c r="B28" s="35">
        <v>4</v>
      </c>
      <c r="C28" s="35">
        <v>10</v>
      </c>
      <c r="D28" s="262">
        <v>295</v>
      </c>
      <c r="E28" s="262">
        <v>295</v>
      </c>
      <c r="F28" s="262">
        <v>295</v>
      </c>
    </row>
    <row r="29" spans="1:6" ht="27" customHeight="1">
      <c r="A29" s="226" t="s">
        <v>106</v>
      </c>
      <c r="B29" s="35">
        <v>4</v>
      </c>
      <c r="C29" s="35">
        <v>12</v>
      </c>
      <c r="D29" s="262">
        <v>0</v>
      </c>
      <c r="E29" s="262">
        <v>150</v>
      </c>
      <c r="F29" s="262">
        <v>0</v>
      </c>
    </row>
    <row r="30" spans="1:6" s="34" customFormat="1" ht="15">
      <c r="A30" s="228" t="s">
        <v>51</v>
      </c>
      <c r="B30" s="38">
        <v>5</v>
      </c>
      <c r="C30" s="38">
        <v>0</v>
      </c>
      <c r="D30" s="261">
        <f>D31+D35+D38</f>
        <v>6818.3</v>
      </c>
      <c r="E30" s="261">
        <f>E31+E35+E38</f>
        <v>4409.24</v>
      </c>
      <c r="F30" s="261">
        <f>F31+F35+F38</f>
        <v>2785.2960000000003</v>
      </c>
    </row>
    <row r="31" spans="1:6" s="37" customFormat="1" ht="15" customHeight="1">
      <c r="A31" s="226" t="s">
        <v>101</v>
      </c>
      <c r="B31" s="36">
        <v>5</v>
      </c>
      <c r="C31" s="36">
        <v>1</v>
      </c>
      <c r="D31" s="266">
        <v>2834.3</v>
      </c>
      <c r="E31" s="266">
        <v>2628.24</v>
      </c>
      <c r="F31" s="266">
        <v>1342.296</v>
      </c>
    </row>
    <row r="32" spans="1:6" ht="0.75" customHeight="1">
      <c r="A32" s="230" t="s">
        <v>91</v>
      </c>
      <c r="B32" s="232">
        <v>5</v>
      </c>
      <c r="C32" s="232">
        <v>1</v>
      </c>
      <c r="D32" s="267">
        <v>3970</v>
      </c>
      <c r="E32" s="267">
        <v>212</v>
      </c>
      <c r="F32" s="267">
        <v>212</v>
      </c>
    </row>
    <row r="33" spans="1:6" ht="13.5" customHeight="1" hidden="1">
      <c r="A33" s="230" t="s">
        <v>124</v>
      </c>
      <c r="B33" s="232">
        <v>5</v>
      </c>
      <c r="C33" s="232">
        <v>1</v>
      </c>
      <c r="D33" s="267">
        <v>56</v>
      </c>
      <c r="E33" s="267">
        <v>75</v>
      </c>
      <c r="F33" s="267">
        <v>75</v>
      </c>
    </row>
    <row r="34" spans="1:6" ht="13.5" customHeight="1" hidden="1">
      <c r="A34" s="230" t="s">
        <v>108</v>
      </c>
      <c r="B34" s="232">
        <v>5</v>
      </c>
      <c r="C34" s="232">
        <v>1</v>
      </c>
      <c r="D34" s="267">
        <v>0</v>
      </c>
      <c r="E34" s="267">
        <v>0</v>
      </c>
      <c r="F34" s="267">
        <v>0</v>
      </c>
    </row>
    <row r="35" spans="1:9" s="188" customFormat="1" ht="14.25" customHeight="1">
      <c r="A35" s="226" t="s">
        <v>109</v>
      </c>
      <c r="B35" s="36">
        <v>5</v>
      </c>
      <c r="C35" s="36">
        <v>2</v>
      </c>
      <c r="D35" s="268">
        <v>3590</v>
      </c>
      <c r="E35" s="268">
        <v>1387</v>
      </c>
      <c r="F35" s="268">
        <v>1049</v>
      </c>
      <c r="I35" s="188">
        <f>28396.5-85185</f>
        <v>-56788.5</v>
      </c>
    </row>
    <row r="36" spans="1:6" ht="2.25" customHeight="1" hidden="1">
      <c r="A36" s="226" t="s">
        <v>109</v>
      </c>
      <c r="B36" s="111">
        <v>5</v>
      </c>
      <c r="C36" s="111">
        <v>2</v>
      </c>
      <c r="D36" s="267">
        <f>66841.3-515.6</f>
        <v>66325.7</v>
      </c>
      <c r="E36" s="267"/>
      <c r="F36" s="267"/>
    </row>
    <row r="37" spans="1:6" ht="13.5" customHeight="1" hidden="1">
      <c r="A37" s="226" t="s">
        <v>109</v>
      </c>
      <c r="B37" s="111">
        <v>5</v>
      </c>
      <c r="C37" s="111">
        <v>2</v>
      </c>
      <c r="D37" s="267"/>
      <c r="E37" s="267"/>
      <c r="F37" s="267"/>
    </row>
    <row r="38" spans="1:6" s="37" customFormat="1" ht="17.25" customHeight="1">
      <c r="A38" s="226" t="s">
        <v>76</v>
      </c>
      <c r="B38" s="36">
        <v>5</v>
      </c>
      <c r="C38" s="36">
        <v>3</v>
      </c>
      <c r="D38" s="264">
        <v>394</v>
      </c>
      <c r="E38" s="264">
        <v>394</v>
      </c>
      <c r="F38" s="264">
        <v>394</v>
      </c>
    </row>
    <row r="39" spans="1:6" ht="11.25" customHeight="1" hidden="1">
      <c r="A39" s="230" t="s">
        <v>102</v>
      </c>
      <c r="B39" s="232">
        <v>5</v>
      </c>
      <c r="C39" s="232">
        <v>3</v>
      </c>
      <c r="D39" s="267">
        <v>0</v>
      </c>
      <c r="E39" s="267">
        <v>798</v>
      </c>
      <c r="F39" s="267">
        <v>978</v>
      </c>
    </row>
    <row r="40" spans="1:6" ht="15" customHeight="1" hidden="1">
      <c r="A40" s="230" t="s">
        <v>103</v>
      </c>
      <c r="B40" s="232">
        <v>5</v>
      </c>
      <c r="C40" s="232">
        <v>3</v>
      </c>
      <c r="D40" s="267">
        <v>364</v>
      </c>
      <c r="E40" s="267">
        <v>280</v>
      </c>
      <c r="F40" s="267">
        <v>280</v>
      </c>
    </row>
    <row r="41" spans="1:6" ht="21.75" customHeight="1" hidden="1">
      <c r="A41" s="230" t="s">
        <v>110</v>
      </c>
      <c r="B41" s="232">
        <v>5</v>
      </c>
      <c r="C41" s="232">
        <v>3</v>
      </c>
      <c r="D41" s="267">
        <v>0</v>
      </c>
      <c r="E41" s="267">
        <v>7659</v>
      </c>
      <c r="F41" s="267">
        <v>7659</v>
      </c>
    </row>
    <row r="42" spans="1:6" s="142" customFormat="1" ht="18.75" customHeight="1" hidden="1">
      <c r="A42" s="228" t="s">
        <v>118</v>
      </c>
      <c r="B42" s="36">
        <v>6</v>
      </c>
      <c r="C42" s="36">
        <v>0</v>
      </c>
      <c r="D42" s="264">
        <f>D43</f>
        <v>0</v>
      </c>
      <c r="E42" s="264">
        <f>E43</f>
        <v>0</v>
      </c>
      <c r="F42" s="264">
        <f>F43</f>
        <v>0</v>
      </c>
    </row>
    <row r="43" spans="1:6" s="143" customFormat="1" ht="27.75" customHeight="1" hidden="1">
      <c r="A43" s="226" t="s">
        <v>119</v>
      </c>
      <c r="B43" s="111">
        <v>6</v>
      </c>
      <c r="C43" s="111">
        <v>5</v>
      </c>
      <c r="D43" s="265"/>
      <c r="E43" s="265"/>
      <c r="F43" s="265"/>
    </row>
    <row r="44" spans="1:6" s="34" customFormat="1" ht="15" customHeight="1">
      <c r="A44" s="228" t="s">
        <v>96</v>
      </c>
      <c r="B44" s="38">
        <v>8</v>
      </c>
      <c r="C44" s="38">
        <v>0</v>
      </c>
      <c r="D44" s="261">
        <f>D45+D46+D65+D66+D67</f>
        <v>5872.371999999999</v>
      </c>
      <c r="E44" s="261">
        <f>E45+E46+E65+E66+E67</f>
        <v>6132.882</v>
      </c>
      <c r="F44" s="261">
        <f>F45+F46+F65+F66+F67</f>
        <v>6504.335</v>
      </c>
    </row>
    <row r="45" spans="1:7" ht="15.75" customHeight="1">
      <c r="A45" s="226" t="s">
        <v>67</v>
      </c>
      <c r="B45" s="35">
        <v>8</v>
      </c>
      <c r="C45" s="35">
        <v>1</v>
      </c>
      <c r="D45" s="262">
        <v>5484.686</v>
      </c>
      <c r="E45" s="262">
        <v>5731.262</v>
      </c>
      <c r="F45" s="262">
        <v>6082.845</v>
      </c>
      <c r="G45" s="26" t="s">
        <v>92</v>
      </c>
    </row>
    <row r="46" spans="1:6" ht="18" customHeight="1">
      <c r="A46" s="226" t="s">
        <v>68</v>
      </c>
      <c r="B46" s="35">
        <v>8</v>
      </c>
      <c r="C46" s="35">
        <v>2</v>
      </c>
      <c r="D46" s="262">
        <v>387.686</v>
      </c>
      <c r="E46" s="262">
        <v>401.62</v>
      </c>
      <c r="F46" s="262">
        <v>421.49</v>
      </c>
    </row>
    <row r="47" spans="1:6" s="34" customFormat="1" ht="15.75" customHeight="1">
      <c r="A47" s="101" t="s">
        <v>97</v>
      </c>
      <c r="B47" s="112" t="s">
        <v>98</v>
      </c>
      <c r="C47" s="108">
        <v>0</v>
      </c>
      <c r="D47" s="261">
        <f>D48</f>
        <v>240</v>
      </c>
      <c r="E47" s="261">
        <f>E48</f>
        <v>240</v>
      </c>
      <c r="F47" s="261">
        <f>F48</f>
        <v>240</v>
      </c>
    </row>
    <row r="48" spans="1:6" ht="17.25" customHeight="1">
      <c r="A48" s="102" t="s">
        <v>99</v>
      </c>
      <c r="B48" s="107" t="s">
        <v>98</v>
      </c>
      <c r="C48" s="107" t="s">
        <v>100</v>
      </c>
      <c r="D48" s="269">
        <v>240</v>
      </c>
      <c r="E48" s="269">
        <v>240</v>
      </c>
      <c r="F48" s="269">
        <v>240</v>
      </c>
    </row>
    <row r="49" spans="1:6" ht="18.75" customHeight="1">
      <c r="A49" s="228" t="s">
        <v>69</v>
      </c>
      <c r="B49" s="108">
        <v>11</v>
      </c>
      <c r="C49" s="108">
        <v>0</v>
      </c>
      <c r="D49" s="261">
        <f>D50</f>
        <v>181.888</v>
      </c>
      <c r="E49" s="261">
        <f>E50</f>
        <v>180.439</v>
      </c>
      <c r="F49" s="261">
        <f>F50</f>
        <v>189.403</v>
      </c>
    </row>
    <row r="50" spans="1:6" ht="31.5" customHeight="1" thickBot="1">
      <c r="A50" s="231" t="s">
        <v>139</v>
      </c>
      <c r="B50" s="113">
        <v>11</v>
      </c>
      <c r="C50" s="113">
        <v>1</v>
      </c>
      <c r="D50" s="270">
        <v>181.888</v>
      </c>
      <c r="E50" s="270">
        <f>180.439</f>
        <v>180.439</v>
      </c>
      <c r="F50" s="270">
        <f>189.403</f>
        <v>189.403</v>
      </c>
    </row>
    <row r="51" spans="1:6" ht="15.75" customHeight="1" thickBot="1">
      <c r="A51" s="229" t="s">
        <v>70</v>
      </c>
      <c r="B51" s="189"/>
      <c r="C51" s="190"/>
      <c r="D51" s="271">
        <f>D93+D47+D44+D30+D26+D22+D11+D20+D49+D42</f>
        <v>28396.534</v>
      </c>
      <c r="E51" s="272">
        <f>E93+E47+E44+E30+E26+E22+E11+E20+E49+E42</f>
        <v>24762.43</v>
      </c>
      <c r="F51" s="272">
        <f>F93+F47+F44+F30+F26+F22+F11+F20+F49+F42</f>
        <v>24425.842</v>
      </c>
    </row>
    <row r="52" spans="1:6" ht="1.5" customHeight="1">
      <c r="A52" s="210"/>
      <c r="B52" s="211"/>
      <c r="C52" s="211"/>
      <c r="D52" s="273"/>
      <c r="E52" s="104"/>
      <c r="F52" s="104"/>
    </row>
    <row r="53" spans="1:6" ht="15" hidden="1">
      <c r="A53" s="212"/>
      <c r="B53" s="233"/>
      <c r="C53" s="233"/>
      <c r="D53" s="213"/>
      <c r="E53" s="274"/>
      <c r="F53" s="275"/>
    </row>
    <row r="54" spans="1:6" s="34" customFormat="1" ht="14.25" customHeight="1">
      <c r="A54" s="214"/>
      <c r="B54" s="234"/>
      <c r="C54" s="234"/>
      <c r="D54" s="106"/>
      <c r="E54" s="106"/>
      <c r="F54" s="106"/>
    </row>
    <row r="55" spans="1:6" ht="12.75">
      <c r="A55" s="100"/>
      <c r="B55" s="100"/>
      <c r="C55" s="100"/>
      <c r="D55" s="275"/>
      <c r="E55" s="275"/>
      <c r="F55" s="275"/>
    </row>
    <row r="56" spans="1:6" ht="12.75">
      <c r="A56" s="100"/>
      <c r="B56" s="100"/>
      <c r="C56" s="100"/>
      <c r="D56" s="275"/>
      <c r="E56" s="275"/>
      <c r="F56" s="275"/>
    </row>
    <row r="57" spans="4:6" ht="12.75">
      <c r="D57" s="44"/>
      <c r="E57" s="44"/>
      <c r="F57" s="44"/>
    </row>
    <row r="58" spans="4:6" ht="12.75">
      <c r="D58" s="44"/>
      <c r="E58" s="44"/>
      <c r="F58" s="44"/>
    </row>
    <row r="59" spans="4:6" ht="12.75">
      <c r="D59" s="44"/>
      <c r="E59" s="44"/>
      <c r="F59" s="44"/>
    </row>
    <row r="60" spans="4:6" ht="12.75">
      <c r="D60" s="44"/>
      <c r="E60" s="44"/>
      <c r="F60" s="44"/>
    </row>
    <row r="61" spans="1:6" ht="12.75">
      <c r="A61" s="100"/>
      <c r="B61" s="100"/>
      <c r="C61" s="100"/>
      <c r="D61" s="275"/>
      <c r="E61" s="275"/>
      <c r="F61" s="275"/>
    </row>
    <row r="62" spans="1:6" ht="12.75">
      <c r="A62" s="100"/>
      <c r="B62" s="100"/>
      <c r="C62" s="100"/>
      <c r="D62" s="275"/>
      <c r="E62" s="275"/>
      <c r="F62" s="275"/>
    </row>
    <row r="63" spans="1:6" ht="12.75">
      <c r="A63" s="100"/>
      <c r="B63" s="100"/>
      <c r="C63" s="100"/>
      <c r="D63" s="275"/>
      <c r="E63" s="275"/>
      <c r="F63" s="275"/>
    </row>
    <row r="64" spans="1:6" ht="12.75">
      <c r="A64" s="100"/>
      <c r="B64" s="100"/>
      <c r="C64" s="100"/>
      <c r="D64" s="100"/>
      <c r="E64" s="100"/>
      <c r="F64" s="100"/>
    </row>
    <row r="65" spans="1:6" ht="15" customHeight="1" hidden="1">
      <c r="A65" s="110"/>
      <c r="B65" s="99"/>
      <c r="C65" s="99"/>
      <c r="D65" s="104"/>
      <c r="E65" s="104"/>
      <c r="F65" s="104"/>
    </row>
    <row r="66" spans="1:6" ht="15.75" customHeight="1" hidden="1">
      <c r="A66" s="110"/>
      <c r="B66" s="99"/>
      <c r="C66" s="99"/>
      <c r="D66" s="104"/>
      <c r="E66" s="104"/>
      <c r="F66" s="104"/>
    </row>
    <row r="67" spans="1:6" ht="10.5" customHeight="1">
      <c r="A67" s="110"/>
      <c r="B67" s="99"/>
      <c r="C67" s="99"/>
      <c r="D67" s="104"/>
      <c r="E67" s="104"/>
      <c r="F67" s="104"/>
    </row>
    <row r="68" spans="1:6" ht="12.75">
      <c r="A68" s="100"/>
      <c r="B68" s="100"/>
      <c r="C68" s="100"/>
      <c r="D68" s="100"/>
      <c r="E68" s="100"/>
      <c r="F68" s="100"/>
    </row>
    <row r="69" spans="1:6" ht="12.75">
      <c r="A69" s="100"/>
      <c r="B69" s="100"/>
      <c r="C69" s="100"/>
      <c r="D69" s="100"/>
      <c r="E69" s="100"/>
      <c r="F69" s="100"/>
    </row>
    <row r="70" spans="1:6" ht="16.5" customHeight="1" hidden="1">
      <c r="A70" s="110"/>
      <c r="B70" s="99"/>
      <c r="C70" s="99"/>
      <c r="D70" s="103"/>
      <c r="E70" s="103"/>
      <c r="F70" s="103"/>
    </row>
    <row r="71" spans="1:6" ht="20.25" customHeight="1" hidden="1">
      <c r="A71" s="110"/>
      <c r="B71" s="99"/>
      <c r="C71" s="99"/>
      <c r="D71" s="103"/>
      <c r="E71" s="103"/>
      <c r="F71" s="103"/>
    </row>
    <row r="72" spans="1:6" ht="21" customHeight="1" hidden="1">
      <c r="A72" s="110"/>
      <c r="B72" s="99"/>
      <c r="C72" s="99"/>
      <c r="D72" s="103"/>
      <c r="E72" s="103"/>
      <c r="F72" s="103"/>
    </row>
    <row r="73" spans="1:6" ht="12.75">
      <c r="A73" s="100"/>
      <c r="B73" s="100"/>
      <c r="C73" s="100"/>
      <c r="D73" s="100"/>
      <c r="E73" s="100"/>
      <c r="F73" s="100"/>
    </row>
    <row r="74" spans="1:6" ht="12.75">
      <c r="A74" s="100"/>
      <c r="B74" s="100"/>
      <c r="C74" s="100"/>
      <c r="D74" s="100"/>
      <c r="E74" s="100"/>
      <c r="F74" s="100"/>
    </row>
    <row r="75" spans="1:6" ht="12.75">
      <c r="A75" s="100"/>
      <c r="B75" s="100"/>
      <c r="C75" s="100"/>
      <c r="D75" s="100"/>
      <c r="E75" s="100"/>
      <c r="F75" s="100"/>
    </row>
    <row r="76" spans="1:6" ht="12.75">
      <c r="A76" s="100"/>
      <c r="B76" s="100"/>
      <c r="C76" s="100"/>
      <c r="D76" s="100"/>
      <c r="E76" s="100"/>
      <c r="F76" s="100"/>
    </row>
    <row r="86" spans="1:6" ht="12.75">
      <c r="A86" s="100"/>
      <c r="B86" s="100"/>
      <c r="C86" s="100"/>
      <c r="D86" s="100"/>
      <c r="E86" s="100"/>
      <c r="F86" s="100"/>
    </row>
    <row r="87" spans="1:6" s="34" customFormat="1" ht="1.5" customHeight="1">
      <c r="A87" s="110"/>
      <c r="B87" s="99"/>
      <c r="C87" s="99"/>
      <c r="D87" s="103"/>
      <c r="E87" s="103"/>
      <c r="F87" s="103"/>
    </row>
    <row r="88" spans="1:6" ht="15" customHeight="1" hidden="1">
      <c r="A88" s="110"/>
      <c r="B88" s="99"/>
      <c r="C88" s="99"/>
      <c r="D88" s="104"/>
      <c r="E88" s="104"/>
      <c r="F88" s="104"/>
    </row>
    <row r="89" spans="1:6" ht="17.25" customHeight="1" hidden="1">
      <c r="A89" s="110"/>
      <c r="B89" s="99"/>
      <c r="C89" s="99"/>
      <c r="D89" s="104"/>
      <c r="E89" s="104"/>
      <c r="F89" s="104"/>
    </row>
    <row r="90" spans="1:6" ht="19.5" customHeight="1" hidden="1">
      <c r="A90" s="110"/>
      <c r="B90" s="99"/>
      <c r="C90" s="99"/>
      <c r="D90" s="104"/>
      <c r="E90" s="104"/>
      <c r="F90" s="104"/>
    </row>
    <row r="91" spans="1:6" ht="19.5" customHeight="1" hidden="1">
      <c r="A91" s="110"/>
      <c r="B91" s="99"/>
      <c r="C91" s="99"/>
      <c r="D91" s="104"/>
      <c r="E91" s="104"/>
      <c r="F91" s="104"/>
    </row>
    <row r="92" spans="1:6" ht="27" customHeight="1" hidden="1">
      <c r="A92" s="110"/>
      <c r="B92" s="99"/>
      <c r="C92" s="99"/>
      <c r="D92" s="104"/>
      <c r="E92" s="104"/>
      <c r="F92" s="104"/>
    </row>
    <row r="93" spans="1:6" s="34" customFormat="1" ht="15" hidden="1">
      <c r="A93" s="109"/>
      <c r="B93" s="105"/>
      <c r="C93" s="105"/>
      <c r="D93" s="106"/>
      <c r="E93" s="106"/>
      <c r="F93" s="106"/>
    </row>
    <row r="94" spans="1:6" ht="21" customHeight="1" hidden="1">
      <c r="A94" s="98"/>
      <c r="B94" s="99"/>
      <c r="C94" s="99"/>
      <c r="D94" s="104"/>
      <c r="E94" s="104"/>
      <c r="F94" s="104"/>
    </row>
    <row r="95" spans="1:6" ht="57.75" customHeight="1" hidden="1">
      <c r="A95" s="110"/>
      <c r="B95" s="99"/>
      <c r="C95" s="99"/>
      <c r="D95" s="104"/>
      <c r="E95" s="104"/>
      <c r="F95" s="104"/>
    </row>
    <row r="96" spans="1:6" ht="19.5" customHeight="1" hidden="1">
      <c r="A96" s="110"/>
      <c r="B96" s="99"/>
      <c r="C96" s="99"/>
      <c r="D96" s="104"/>
      <c r="E96" s="104"/>
      <c r="F96" s="104"/>
    </row>
    <row r="97" spans="1:6" ht="10.5" customHeight="1">
      <c r="A97" s="110"/>
      <c r="B97" s="99"/>
      <c r="C97" s="99"/>
      <c r="D97" s="104"/>
      <c r="E97" s="104"/>
      <c r="F97" s="104"/>
    </row>
    <row r="99" spans="1:4" ht="12.75">
      <c r="A99" s="39"/>
      <c r="B99" s="39"/>
      <c r="C99" s="39"/>
      <c r="D99" s="44"/>
    </row>
    <row r="100" spans="1:4" ht="15">
      <c r="A100" s="98"/>
      <c r="B100" s="99"/>
      <c r="C100" s="99"/>
      <c r="D100" s="45"/>
    </row>
    <row r="101" spans="1:3" ht="15">
      <c r="A101" s="109"/>
      <c r="B101" s="100"/>
      <c r="C101" s="100"/>
    </row>
    <row r="102" spans="1:3" ht="15">
      <c r="A102" s="110"/>
      <c r="B102" s="100"/>
      <c r="C102" s="100"/>
    </row>
    <row r="103" ht="12.75">
      <c r="D103" s="44"/>
    </row>
    <row r="106" ht="12.75">
      <c r="D106" s="44"/>
    </row>
  </sheetData>
  <sheetProtection/>
  <mergeCells count="7">
    <mergeCell ref="B3:D3"/>
    <mergeCell ref="A5:D5"/>
    <mergeCell ref="E1:G1"/>
    <mergeCell ref="E2:G2"/>
    <mergeCell ref="B1:D1"/>
    <mergeCell ref="B2:D2"/>
    <mergeCell ref="E4:G4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2"/>
  <sheetViews>
    <sheetView workbookViewId="0" topLeftCell="K199">
      <selection activeCell="Z4" sqref="Z4"/>
    </sheetView>
  </sheetViews>
  <sheetFormatPr defaultColWidth="9.00390625" defaultRowHeight="12.75"/>
  <cols>
    <col min="1" max="1" width="1.4921875" style="152" hidden="1" customWidth="1"/>
    <col min="2" max="2" width="36.625" style="152" customWidth="1"/>
    <col min="3" max="3" width="9.375" style="152" hidden="1" customWidth="1"/>
    <col min="4" max="4" width="6.875" style="152" hidden="1" customWidth="1"/>
    <col min="5" max="5" width="7.50390625" style="152" hidden="1" customWidth="1"/>
    <col min="6" max="6" width="3.00390625" style="152" hidden="1" customWidth="1"/>
    <col min="7" max="7" width="3.125" style="152" hidden="1" customWidth="1"/>
    <col min="8" max="8" width="5.50390625" style="152" hidden="1" customWidth="1"/>
    <col min="9" max="9" width="5.875" style="152" hidden="1" customWidth="1"/>
    <col min="10" max="10" width="3.625" style="152" hidden="1" customWidth="1"/>
    <col min="11" max="11" width="7.50390625" style="152" customWidth="1"/>
    <col min="12" max="12" width="6.50390625" style="152" customWidth="1"/>
    <col min="13" max="13" width="7.00390625" style="152" customWidth="1"/>
    <col min="14" max="14" width="8.875" style="152" customWidth="1"/>
    <col min="15" max="15" width="9.625" style="152" customWidth="1"/>
    <col min="16" max="16" width="0" style="152" hidden="1" customWidth="1"/>
    <col min="17" max="17" width="14.875" style="152" hidden="1" customWidth="1"/>
    <col min="18" max="18" width="15.00390625" style="152" hidden="1" customWidth="1"/>
    <col min="19" max="19" width="14.625" style="152" hidden="1" customWidth="1"/>
    <col min="20" max="20" width="0.12890625" style="152" customWidth="1"/>
    <col min="21" max="21" width="12.625" style="152" customWidth="1"/>
    <col min="22" max="22" width="0.12890625" style="152" hidden="1" customWidth="1"/>
    <col min="23" max="23" width="11.00390625" style="152" customWidth="1"/>
    <col min="24" max="24" width="12.625" style="152" customWidth="1"/>
    <col min="25" max="25" width="14.50390625" style="152" customWidth="1"/>
    <col min="26" max="26" width="12.375" style="152" customWidth="1"/>
    <col min="27" max="27" width="16.125" style="152" customWidth="1"/>
    <col min="28" max="31" width="9.125" style="152" hidden="1" customWidth="1"/>
    <col min="32" max="16384" width="9.125" style="152" customWidth="1"/>
  </cols>
  <sheetData>
    <row r="1" spans="14:31" ht="13.5" customHeight="1">
      <c r="N1" s="711"/>
      <c r="O1" s="711"/>
      <c r="P1" s="711"/>
      <c r="Q1" s="711" t="s">
        <v>55</v>
      </c>
      <c r="R1" s="711"/>
      <c r="S1" s="711"/>
      <c r="Z1" s="711" t="s">
        <v>30</v>
      </c>
      <c r="AA1" s="711"/>
      <c r="AB1" s="711"/>
      <c r="AC1" s="711" t="s">
        <v>88</v>
      </c>
      <c r="AD1" s="711"/>
      <c r="AE1" s="711"/>
    </row>
    <row r="2" spans="14:31" ht="14.25" customHeight="1">
      <c r="N2" s="711"/>
      <c r="O2" s="711"/>
      <c r="P2" s="711"/>
      <c r="Q2" s="711" t="s">
        <v>56</v>
      </c>
      <c r="R2" s="711"/>
      <c r="S2" s="711"/>
      <c r="Z2" s="711" t="s">
        <v>62</v>
      </c>
      <c r="AA2" s="711"/>
      <c r="AB2" s="711"/>
      <c r="AC2" s="711" t="s">
        <v>62</v>
      </c>
      <c r="AD2" s="711"/>
      <c r="AE2" s="711"/>
    </row>
    <row r="3" spans="14:31" ht="14.25" customHeight="1">
      <c r="N3" s="153"/>
      <c r="O3" s="153"/>
      <c r="P3" s="153"/>
      <c r="Q3" s="153"/>
      <c r="R3" s="153"/>
      <c r="S3" s="153"/>
      <c r="Z3" s="237" t="s">
        <v>144</v>
      </c>
      <c r="AA3" s="153"/>
      <c r="AB3" s="153"/>
      <c r="AC3" s="153"/>
      <c r="AD3" s="153"/>
      <c r="AE3" s="153"/>
    </row>
    <row r="4" spans="14:31" ht="13.5" customHeight="1">
      <c r="N4" s="711"/>
      <c r="O4" s="711"/>
      <c r="P4" s="711"/>
      <c r="Q4" s="711" t="s">
        <v>57</v>
      </c>
      <c r="R4" s="711"/>
      <c r="S4" s="711"/>
      <c r="T4" s="711"/>
      <c r="U4" s="711"/>
      <c r="V4" s="711"/>
      <c r="W4" s="711"/>
      <c r="X4" s="711"/>
      <c r="Y4" s="153"/>
      <c r="Z4" s="154" t="s">
        <v>299</v>
      </c>
      <c r="AA4" s="155"/>
      <c r="AB4" s="155"/>
      <c r="AC4" s="154" t="s">
        <v>89</v>
      </c>
      <c r="AD4" s="155"/>
      <c r="AE4" s="155"/>
    </row>
    <row r="5" spans="26:31" ht="12.75">
      <c r="Z5" s="711"/>
      <c r="AA5" s="711"/>
      <c r="AB5" s="711"/>
      <c r="AC5" s="711"/>
      <c r="AD5" s="711"/>
      <c r="AE5" s="711"/>
    </row>
    <row r="6" spans="2:36" ht="88.5" customHeight="1">
      <c r="B6" s="769" t="s">
        <v>225</v>
      </c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156"/>
      <c r="Z6" s="156"/>
      <c r="AH6" s="760"/>
      <c r="AI6" s="760"/>
      <c r="AJ6" s="760"/>
    </row>
    <row r="7" spans="23:36" ht="10.5" customHeight="1">
      <c r="W7" s="173"/>
      <c r="AA7" s="1" t="s">
        <v>53</v>
      </c>
      <c r="AH7" s="761"/>
      <c r="AI7" s="761"/>
      <c r="AJ7" s="761"/>
    </row>
    <row r="8" spans="1:36" ht="6.75" customHeight="1" thickBot="1">
      <c r="A8" s="1" t="s">
        <v>32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W8" s="1"/>
      <c r="X8" s="1"/>
      <c r="Y8" s="1"/>
      <c r="Z8" s="1"/>
      <c r="AH8" s="237"/>
      <c r="AI8" s="236"/>
      <c r="AJ8" s="236"/>
    </row>
    <row r="9" spans="1:36" ht="37.5" customHeight="1">
      <c r="A9" s="1"/>
      <c r="B9" s="734"/>
      <c r="C9" s="93"/>
      <c r="D9" s="93"/>
      <c r="E9" s="93"/>
      <c r="F9" s="93"/>
      <c r="G9" s="93"/>
      <c r="H9" s="93"/>
      <c r="I9" s="93"/>
      <c r="J9" s="94"/>
      <c r="K9" s="737" t="s">
        <v>33</v>
      </c>
      <c r="L9" s="709"/>
      <c r="M9" s="709"/>
      <c r="N9" s="709"/>
      <c r="O9" s="710"/>
      <c r="P9" s="2"/>
      <c r="Q9" s="3"/>
      <c r="R9" s="4"/>
      <c r="S9" s="4"/>
      <c r="T9" s="87"/>
      <c r="U9" s="256" t="s">
        <v>105</v>
      </c>
      <c r="V9" s="240" t="s">
        <v>121</v>
      </c>
      <c r="W9" s="220"/>
      <c r="X9" s="219"/>
      <c r="Y9" s="157" t="s">
        <v>86</v>
      </c>
      <c r="Z9" s="157"/>
      <c r="AA9" s="158"/>
      <c r="AH9" s="761"/>
      <c r="AI9" s="761"/>
      <c r="AJ9" s="761"/>
    </row>
    <row r="10" spans="1:27" ht="12.75" customHeight="1" hidden="1">
      <c r="A10" s="1"/>
      <c r="B10" s="735"/>
      <c r="C10" s="24"/>
      <c r="D10" s="24"/>
      <c r="E10" s="24"/>
      <c r="F10" s="24"/>
      <c r="G10" s="24"/>
      <c r="H10" s="24"/>
      <c r="I10" s="24"/>
      <c r="J10" s="24"/>
      <c r="K10" s="253" t="s">
        <v>34</v>
      </c>
      <c r="L10" s="254"/>
      <c r="M10" s="254"/>
      <c r="N10" s="254"/>
      <c r="O10" s="255"/>
      <c r="P10" s="5"/>
      <c r="Q10" s="5"/>
      <c r="R10" s="6"/>
      <c r="S10" s="6"/>
      <c r="T10" s="88"/>
      <c r="U10" s="159"/>
      <c r="V10" s="159"/>
      <c r="W10" s="160"/>
      <c r="X10" s="161"/>
      <c r="Y10" s="162"/>
      <c r="Z10" s="162"/>
      <c r="AA10" s="163"/>
    </row>
    <row r="11" spans="1:27" ht="72.75" customHeight="1" thickBot="1">
      <c r="A11" s="164"/>
      <c r="B11" s="736"/>
      <c r="C11" s="95" t="s">
        <v>35</v>
      </c>
      <c r="D11" s="95"/>
      <c r="E11" s="95"/>
      <c r="F11" s="95"/>
      <c r="G11" s="95"/>
      <c r="H11" s="95"/>
      <c r="I11" s="95"/>
      <c r="J11" s="95"/>
      <c r="K11" s="257" t="s">
        <v>36</v>
      </c>
      <c r="L11" s="257" t="s">
        <v>37</v>
      </c>
      <c r="M11" s="257" t="s">
        <v>38</v>
      </c>
      <c r="N11" s="257" t="s">
        <v>39</v>
      </c>
      <c r="O11" s="258" t="s">
        <v>40</v>
      </c>
      <c r="P11" s="91" t="s">
        <v>41</v>
      </c>
      <c r="Q11" s="7" t="s">
        <v>42</v>
      </c>
      <c r="R11" s="7" t="s">
        <v>43</v>
      </c>
      <c r="S11" s="7" t="s">
        <v>44</v>
      </c>
      <c r="T11" s="7" t="s">
        <v>45</v>
      </c>
      <c r="U11" s="165" t="s">
        <v>90</v>
      </c>
      <c r="V11" s="165" t="s">
        <v>90</v>
      </c>
      <c r="W11" s="166" t="s">
        <v>230</v>
      </c>
      <c r="X11" s="259" t="s">
        <v>128</v>
      </c>
      <c r="Y11" s="678" t="s">
        <v>230</v>
      </c>
      <c r="Z11" s="681" t="s">
        <v>146</v>
      </c>
      <c r="AA11" s="166" t="s">
        <v>230</v>
      </c>
    </row>
    <row r="12" spans="1:27" ht="18" customHeight="1">
      <c r="A12" s="164"/>
      <c r="B12" s="92">
        <v>1</v>
      </c>
      <c r="C12" s="24">
        <v>1</v>
      </c>
      <c r="D12" s="24"/>
      <c r="E12" s="24"/>
      <c r="F12" s="24"/>
      <c r="G12" s="24"/>
      <c r="H12" s="24"/>
      <c r="I12" s="24"/>
      <c r="J12" s="24"/>
      <c r="K12" s="13">
        <v>2</v>
      </c>
      <c r="L12" s="13">
        <v>3</v>
      </c>
      <c r="M12" s="13">
        <v>4</v>
      </c>
      <c r="N12" s="13">
        <v>5</v>
      </c>
      <c r="O12" s="13">
        <v>6</v>
      </c>
      <c r="P12" s="8">
        <v>7</v>
      </c>
      <c r="Q12" s="8">
        <v>8</v>
      </c>
      <c r="R12" s="8">
        <v>9</v>
      </c>
      <c r="S12" s="8">
        <v>10</v>
      </c>
      <c r="T12" s="8">
        <v>11</v>
      </c>
      <c r="U12" s="13">
        <v>7</v>
      </c>
      <c r="V12" s="13">
        <v>7</v>
      </c>
      <c r="W12" s="13"/>
      <c r="X12" s="13"/>
      <c r="Y12" s="13"/>
      <c r="Z12" s="215"/>
      <c r="AA12" s="167"/>
    </row>
    <row r="13" spans="1:27" s="170" customFormat="1" ht="12.75" hidden="1">
      <c r="A13" s="168"/>
      <c r="B13" s="11"/>
      <c r="C13" s="14"/>
      <c r="D13" s="14"/>
      <c r="E13" s="14"/>
      <c r="F13" s="14"/>
      <c r="G13" s="14"/>
      <c r="H13" s="14"/>
      <c r="I13" s="14"/>
      <c r="J13" s="14"/>
      <c r="K13" s="12"/>
      <c r="L13" s="15"/>
      <c r="M13" s="15"/>
      <c r="N13" s="16"/>
      <c r="O13" s="12"/>
      <c r="P13" s="12"/>
      <c r="Q13" s="17"/>
      <c r="R13" s="17"/>
      <c r="S13" s="17"/>
      <c r="T13" s="17"/>
      <c r="U13" s="18"/>
      <c r="V13" s="18"/>
      <c r="W13" s="89"/>
      <c r="X13" s="42"/>
      <c r="Y13" s="42"/>
      <c r="Z13" s="216"/>
      <c r="AA13" s="169"/>
    </row>
    <row r="14" spans="1:27" ht="12.75" hidden="1">
      <c r="A14" s="151"/>
      <c r="B14" s="9"/>
      <c r="C14" s="19"/>
      <c r="D14" s="19"/>
      <c r="E14" s="19"/>
      <c r="F14" s="19"/>
      <c r="G14" s="19"/>
      <c r="H14" s="19"/>
      <c r="I14" s="19"/>
      <c r="J14" s="19"/>
      <c r="K14" s="10"/>
      <c r="L14" s="20"/>
      <c r="M14" s="20"/>
      <c r="N14" s="21"/>
      <c r="O14" s="10"/>
      <c r="P14" s="10"/>
      <c r="Q14" s="22"/>
      <c r="R14" s="22"/>
      <c r="S14" s="22"/>
      <c r="T14" s="22"/>
      <c r="U14" s="23"/>
      <c r="V14" s="23"/>
      <c r="W14" s="90"/>
      <c r="X14" s="43"/>
      <c r="Y14" s="43"/>
      <c r="Z14" s="217"/>
      <c r="AA14" s="171"/>
    </row>
    <row r="15" spans="1:27" ht="12.75" hidden="1">
      <c r="A15" s="151"/>
      <c r="B15" s="9"/>
      <c r="C15" s="19"/>
      <c r="D15" s="19"/>
      <c r="E15" s="19"/>
      <c r="F15" s="19"/>
      <c r="G15" s="19"/>
      <c r="H15" s="19"/>
      <c r="I15" s="19"/>
      <c r="J15" s="19"/>
      <c r="K15" s="10"/>
      <c r="L15" s="20"/>
      <c r="M15" s="20"/>
      <c r="N15" s="21"/>
      <c r="O15" s="10"/>
      <c r="P15" s="10"/>
      <c r="Q15" s="22"/>
      <c r="R15" s="22"/>
      <c r="S15" s="22"/>
      <c r="T15" s="22"/>
      <c r="U15" s="23"/>
      <c r="V15" s="23"/>
      <c r="W15" s="90"/>
      <c r="X15" s="43"/>
      <c r="Y15" s="43"/>
      <c r="Z15" s="217"/>
      <c r="AA15" s="171"/>
    </row>
    <row r="16" spans="1:27" ht="12.75" hidden="1">
      <c r="A16" s="151"/>
      <c r="B16" s="9"/>
      <c r="C16" s="19"/>
      <c r="D16" s="19"/>
      <c r="E16" s="19"/>
      <c r="F16" s="19"/>
      <c r="G16" s="19"/>
      <c r="H16" s="19"/>
      <c r="I16" s="19"/>
      <c r="J16" s="19"/>
      <c r="K16" s="10"/>
      <c r="L16" s="20"/>
      <c r="M16" s="20"/>
      <c r="N16" s="21"/>
      <c r="O16" s="10"/>
      <c r="P16" s="10"/>
      <c r="Q16" s="22"/>
      <c r="R16" s="22"/>
      <c r="S16" s="22"/>
      <c r="T16" s="22"/>
      <c r="U16" s="23"/>
      <c r="V16" s="23"/>
      <c r="W16" s="90"/>
      <c r="X16" s="43"/>
      <c r="Y16" s="43"/>
      <c r="Z16" s="217"/>
      <c r="AA16" s="171"/>
    </row>
    <row r="17" spans="1:27" ht="12.75" hidden="1">
      <c r="A17" s="151"/>
      <c r="B17" s="9"/>
      <c r="C17" s="19"/>
      <c r="D17" s="19"/>
      <c r="E17" s="19"/>
      <c r="F17" s="19"/>
      <c r="G17" s="19"/>
      <c r="H17" s="19"/>
      <c r="I17" s="19"/>
      <c r="J17" s="19"/>
      <c r="K17" s="10"/>
      <c r="L17" s="20"/>
      <c r="M17" s="20"/>
      <c r="N17" s="21"/>
      <c r="O17" s="10"/>
      <c r="P17" s="10"/>
      <c r="Q17" s="22"/>
      <c r="R17" s="22"/>
      <c r="S17" s="22"/>
      <c r="T17" s="22"/>
      <c r="U17" s="23"/>
      <c r="V17" s="23"/>
      <c r="W17" s="90"/>
      <c r="X17" s="43"/>
      <c r="Y17" s="43"/>
      <c r="Z17" s="217"/>
      <c r="AA17" s="171"/>
    </row>
    <row r="18" spans="1:27" ht="12.75" hidden="1">
      <c r="A18" s="151"/>
      <c r="B18" s="9"/>
      <c r="C18" s="19"/>
      <c r="D18" s="19"/>
      <c r="E18" s="19"/>
      <c r="F18" s="19"/>
      <c r="G18" s="19"/>
      <c r="H18" s="19"/>
      <c r="I18" s="19"/>
      <c r="J18" s="19"/>
      <c r="K18" s="10"/>
      <c r="L18" s="20"/>
      <c r="M18" s="20"/>
      <c r="N18" s="21"/>
      <c r="O18" s="10"/>
      <c r="P18" s="10"/>
      <c r="Q18" s="22"/>
      <c r="R18" s="22"/>
      <c r="S18" s="22"/>
      <c r="T18" s="22"/>
      <c r="U18" s="23"/>
      <c r="V18" s="23"/>
      <c r="W18" s="90"/>
      <c r="X18" s="43"/>
      <c r="Y18" s="43"/>
      <c r="Z18" s="217"/>
      <c r="AA18" s="171"/>
    </row>
    <row r="19" spans="1:27" ht="12.75" hidden="1">
      <c r="A19" s="151"/>
      <c r="B19" s="9"/>
      <c r="C19" s="19"/>
      <c r="D19" s="19"/>
      <c r="E19" s="19"/>
      <c r="F19" s="19"/>
      <c r="G19" s="19"/>
      <c r="H19" s="19"/>
      <c r="I19" s="19"/>
      <c r="J19" s="19"/>
      <c r="K19" s="10"/>
      <c r="L19" s="20"/>
      <c r="M19" s="20"/>
      <c r="N19" s="21"/>
      <c r="O19" s="10"/>
      <c r="P19" s="10"/>
      <c r="Q19" s="22"/>
      <c r="R19" s="22"/>
      <c r="S19" s="22"/>
      <c r="T19" s="22"/>
      <c r="U19" s="23"/>
      <c r="V19" s="23"/>
      <c r="W19" s="90"/>
      <c r="X19" s="43"/>
      <c r="Y19" s="43"/>
      <c r="Z19" s="217"/>
      <c r="AA19" s="171"/>
    </row>
    <row r="20" spans="1:27" ht="20.25" customHeight="1" hidden="1">
      <c r="A20" s="151"/>
      <c r="B20" s="9"/>
      <c r="C20" s="19"/>
      <c r="D20" s="19"/>
      <c r="E20" s="19"/>
      <c r="F20" s="19"/>
      <c r="G20" s="19"/>
      <c r="H20" s="19"/>
      <c r="I20" s="19"/>
      <c r="J20" s="19"/>
      <c r="K20" s="10"/>
      <c r="L20" s="20"/>
      <c r="M20" s="20"/>
      <c r="N20" s="21"/>
      <c r="O20" s="10"/>
      <c r="P20" s="10"/>
      <c r="Q20" s="22"/>
      <c r="R20" s="22"/>
      <c r="S20" s="22"/>
      <c r="T20" s="22"/>
      <c r="U20" s="23"/>
      <c r="V20" s="23"/>
      <c r="W20" s="90"/>
      <c r="X20" s="43"/>
      <c r="Y20" s="43"/>
      <c r="Z20" s="217"/>
      <c r="AA20" s="171"/>
    </row>
    <row r="21" spans="1:27" s="539" customFormat="1" ht="21" customHeight="1">
      <c r="A21" s="538"/>
      <c r="B21" s="526" t="s">
        <v>140</v>
      </c>
      <c r="C21" s="144"/>
      <c r="D21" s="144"/>
      <c r="E21" s="144"/>
      <c r="F21" s="144"/>
      <c r="G21" s="144"/>
      <c r="H21" s="144"/>
      <c r="I21" s="144"/>
      <c r="J21" s="144"/>
      <c r="K21" s="145">
        <v>654</v>
      </c>
      <c r="L21" s="146">
        <v>0</v>
      </c>
      <c r="M21" s="146">
        <v>0</v>
      </c>
      <c r="N21" s="505" t="s">
        <v>226</v>
      </c>
      <c r="O21" s="145">
        <v>0</v>
      </c>
      <c r="P21" s="145"/>
      <c r="Q21" s="148"/>
      <c r="R21" s="148"/>
      <c r="S21" s="148"/>
      <c r="T21" s="148"/>
      <c r="U21" s="149">
        <f>U457</f>
        <v>28396532</v>
      </c>
      <c r="V21" s="149"/>
      <c r="W21" s="149">
        <f>W457</f>
        <v>172800</v>
      </c>
      <c r="X21" s="149">
        <f>X457</f>
        <v>24762428</v>
      </c>
      <c r="Y21" s="150">
        <f>Y457</f>
        <v>172800</v>
      </c>
      <c r="Z21" s="149">
        <f>Z457</f>
        <v>24425840</v>
      </c>
      <c r="AA21" s="149">
        <f>AA457</f>
        <v>172800</v>
      </c>
    </row>
    <row r="22" spans="1:27" s="536" customFormat="1" ht="12.75">
      <c r="A22" s="540"/>
      <c r="B22" s="526" t="s">
        <v>46</v>
      </c>
      <c r="C22" s="144"/>
      <c r="D22" s="144"/>
      <c r="E22" s="144"/>
      <c r="F22" s="144"/>
      <c r="G22" s="144"/>
      <c r="H22" s="144"/>
      <c r="I22" s="144"/>
      <c r="J22" s="144"/>
      <c r="K22" s="145">
        <v>654</v>
      </c>
      <c r="L22" s="146">
        <v>1</v>
      </c>
      <c r="M22" s="146">
        <v>0</v>
      </c>
      <c r="N22" s="505" t="s">
        <v>226</v>
      </c>
      <c r="O22" s="145">
        <v>0</v>
      </c>
      <c r="P22" s="145"/>
      <c r="Q22" s="148">
        <v>411625000</v>
      </c>
      <c r="R22" s="148">
        <v>0</v>
      </c>
      <c r="S22" s="148">
        <v>0</v>
      </c>
      <c r="T22" s="148">
        <v>0</v>
      </c>
      <c r="U22" s="149">
        <f>U23+U28+U32+U45+U49</f>
        <v>12138112</v>
      </c>
      <c r="V22" s="149">
        <f>V23+V28+V32+V39+V45+V49</f>
        <v>7701000</v>
      </c>
      <c r="W22" s="149"/>
      <c r="X22" s="149">
        <f>X23+X28+X32+X45+X49</f>
        <v>10488741</v>
      </c>
      <c r="Y22" s="150"/>
      <c r="Z22" s="149">
        <f>Z23+Z28+Z32+Z45+Z49</f>
        <v>11413680</v>
      </c>
      <c r="AA22" s="149"/>
    </row>
    <row r="23" spans="1:27" s="536" customFormat="1" ht="53.25" customHeight="1">
      <c r="A23" s="540"/>
      <c r="B23" s="622" t="s">
        <v>232</v>
      </c>
      <c r="C23" s="244"/>
      <c r="D23" s="244"/>
      <c r="E23" s="244"/>
      <c r="F23" s="244"/>
      <c r="G23" s="244"/>
      <c r="H23" s="244"/>
      <c r="I23" s="244"/>
      <c r="J23" s="244"/>
      <c r="K23" s="145">
        <v>654</v>
      </c>
      <c r="L23" s="506">
        <v>1</v>
      </c>
      <c r="M23" s="506">
        <v>2</v>
      </c>
      <c r="N23" s="505" t="s">
        <v>226</v>
      </c>
      <c r="O23" s="245">
        <v>0</v>
      </c>
      <c r="P23" s="245"/>
      <c r="Q23" s="246">
        <v>2801000</v>
      </c>
      <c r="R23" s="246">
        <v>0</v>
      </c>
      <c r="S23" s="246">
        <v>0</v>
      </c>
      <c r="T23" s="246">
        <v>0</v>
      </c>
      <c r="U23" s="247">
        <f>U26</f>
        <v>1254400</v>
      </c>
      <c r="V23" s="247">
        <f>V26</f>
        <v>1107000</v>
      </c>
      <c r="W23" s="676"/>
      <c r="X23" s="247">
        <f>X26</f>
        <v>1254400</v>
      </c>
      <c r="Y23" s="248"/>
      <c r="Z23" s="247">
        <f>Z26</f>
        <v>1254400</v>
      </c>
      <c r="AA23" s="247"/>
    </row>
    <row r="24" spans="1:27" s="536" customFormat="1" ht="54.75" customHeight="1">
      <c r="A24" s="540"/>
      <c r="B24" s="507" t="s">
        <v>233</v>
      </c>
      <c r="C24" s="144"/>
      <c r="D24" s="144"/>
      <c r="E24" s="144"/>
      <c r="F24" s="144"/>
      <c r="G24" s="144"/>
      <c r="H24" s="144"/>
      <c r="I24" s="144"/>
      <c r="J24" s="144"/>
      <c r="K24" s="145">
        <v>654</v>
      </c>
      <c r="L24" s="506">
        <v>1</v>
      </c>
      <c r="M24" s="506">
        <v>2</v>
      </c>
      <c r="N24" s="505" t="s">
        <v>155</v>
      </c>
      <c r="O24" s="245">
        <v>0</v>
      </c>
      <c r="P24" s="145"/>
      <c r="Q24" s="148"/>
      <c r="R24" s="148"/>
      <c r="S24" s="148"/>
      <c r="T24" s="148"/>
      <c r="U24" s="247">
        <f>U25</f>
        <v>1254400</v>
      </c>
      <c r="V24" s="247">
        <v>1107000</v>
      </c>
      <c r="W24" s="508"/>
      <c r="X24" s="247">
        <f>X25</f>
        <v>1254400</v>
      </c>
      <c r="Y24" s="248"/>
      <c r="Z24" s="247">
        <f>Z25</f>
        <v>1254400</v>
      </c>
      <c r="AA24" s="247"/>
    </row>
    <row r="25" spans="1:27" s="536" customFormat="1" ht="123" customHeight="1">
      <c r="A25" s="540"/>
      <c r="B25" s="623" t="s">
        <v>274</v>
      </c>
      <c r="C25" s="509"/>
      <c r="D25" s="509"/>
      <c r="E25" s="509"/>
      <c r="F25" s="509"/>
      <c r="G25" s="509"/>
      <c r="H25" s="509"/>
      <c r="I25" s="509"/>
      <c r="J25" s="510"/>
      <c r="K25" s="145">
        <v>654</v>
      </c>
      <c r="L25" s="511">
        <v>1</v>
      </c>
      <c r="M25" s="506">
        <v>2</v>
      </c>
      <c r="N25" s="505" t="s">
        <v>156</v>
      </c>
      <c r="O25" s="512">
        <v>0</v>
      </c>
      <c r="P25" s="513"/>
      <c r="Q25" s="514">
        <v>8870000</v>
      </c>
      <c r="R25" s="514">
        <v>0</v>
      </c>
      <c r="S25" s="514">
        <v>0</v>
      </c>
      <c r="T25" s="514">
        <v>0</v>
      </c>
      <c r="U25" s="515">
        <f>U26</f>
        <v>1254400</v>
      </c>
      <c r="V25" s="515">
        <f>V26</f>
        <v>1107000</v>
      </c>
      <c r="W25" s="515"/>
      <c r="X25" s="515">
        <f>X26</f>
        <v>1254400</v>
      </c>
      <c r="Y25" s="515"/>
      <c r="Z25" s="515">
        <f>Z26</f>
        <v>1254400</v>
      </c>
      <c r="AA25" s="541"/>
    </row>
    <row r="26" spans="1:27" s="536" customFormat="1" ht="0" customHeight="1" hidden="1">
      <c r="A26" s="540"/>
      <c r="B26" s="527" t="s">
        <v>237</v>
      </c>
      <c r="C26" s="244"/>
      <c r="D26" s="244"/>
      <c r="E26" s="244"/>
      <c r="F26" s="244"/>
      <c r="G26" s="244"/>
      <c r="H26" s="244"/>
      <c r="I26" s="244"/>
      <c r="J26" s="244"/>
      <c r="K26" s="145">
        <v>654</v>
      </c>
      <c r="L26" s="506">
        <v>1</v>
      </c>
      <c r="M26" s="506">
        <v>2</v>
      </c>
      <c r="N26" s="505" t="s">
        <v>156</v>
      </c>
      <c r="O26" s="245">
        <v>0</v>
      </c>
      <c r="P26" s="245"/>
      <c r="Q26" s="246">
        <v>2801000</v>
      </c>
      <c r="R26" s="246">
        <v>0</v>
      </c>
      <c r="S26" s="246">
        <v>0</v>
      </c>
      <c r="T26" s="246">
        <v>0</v>
      </c>
      <c r="U26" s="247">
        <f>U27</f>
        <v>1254400</v>
      </c>
      <c r="V26" s="247">
        <f>V27</f>
        <v>1107000</v>
      </c>
      <c r="W26" s="248"/>
      <c r="X26" s="247">
        <f>X27</f>
        <v>1254400</v>
      </c>
      <c r="Y26" s="248"/>
      <c r="Z26" s="247">
        <f>Z27</f>
        <v>1254400</v>
      </c>
      <c r="AA26" s="247"/>
    </row>
    <row r="27" spans="1:27" s="536" customFormat="1" ht="39">
      <c r="A27" s="540"/>
      <c r="B27" s="504" t="s">
        <v>147</v>
      </c>
      <c r="C27" s="244"/>
      <c r="D27" s="244"/>
      <c r="E27" s="244"/>
      <c r="F27" s="244"/>
      <c r="G27" s="244"/>
      <c r="H27" s="244"/>
      <c r="I27" s="244"/>
      <c r="J27" s="244"/>
      <c r="K27" s="145">
        <v>654</v>
      </c>
      <c r="L27" s="506">
        <v>1</v>
      </c>
      <c r="M27" s="506">
        <v>2</v>
      </c>
      <c r="N27" s="505" t="s">
        <v>156</v>
      </c>
      <c r="O27" s="245">
        <v>121</v>
      </c>
      <c r="P27" s="245"/>
      <c r="Q27" s="246">
        <v>2801000</v>
      </c>
      <c r="R27" s="246">
        <v>0</v>
      </c>
      <c r="S27" s="246">
        <v>0</v>
      </c>
      <c r="T27" s="246">
        <v>0</v>
      </c>
      <c r="U27" s="247">
        <v>1254400</v>
      </c>
      <c r="V27" s="247">
        <v>1107000</v>
      </c>
      <c r="W27" s="508"/>
      <c r="X27" s="247">
        <v>1254400</v>
      </c>
      <c r="Y27" s="248"/>
      <c r="Z27" s="247">
        <v>1254400</v>
      </c>
      <c r="AA27" s="247"/>
    </row>
    <row r="28" spans="1:27" s="536" customFormat="1" ht="53.25" customHeight="1">
      <c r="A28" s="540"/>
      <c r="B28" s="509" t="s">
        <v>78</v>
      </c>
      <c r="C28" s="509"/>
      <c r="D28" s="509"/>
      <c r="E28" s="509"/>
      <c r="F28" s="509"/>
      <c r="G28" s="509"/>
      <c r="H28" s="509"/>
      <c r="I28" s="509"/>
      <c r="J28" s="510"/>
      <c r="K28" s="145">
        <v>654</v>
      </c>
      <c r="L28" s="511">
        <v>1</v>
      </c>
      <c r="M28" s="511">
        <v>3</v>
      </c>
      <c r="N28" s="505" t="s">
        <v>226</v>
      </c>
      <c r="O28" s="512">
        <v>0</v>
      </c>
      <c r="P28" s="513"/>
      <c r="Q28" s="514">
        <v>8870000</v>
      </c>
      <c r="R28" s="514">
        <v>0</v>
      </c>
      <c r="S28" s="514">
        <v>0</v>
      </c>
      <c r="T28" s="514">
        <v>0</v>
      </c>
      <c r="U28" s="515">
        <f>U29</f>
        <v>5000</v>
      </c>
      <c r="V28" s="515">
        <f>V29</f>
        <v>4000</v>
      </c>
      <c r="W28" s="507"/>
      <c r="X28" s="515">
        <f>X29</f>
        <v>5000</v>
      </c>
      <c r="Y28" s="515"/>
      <c r="Z28" s="515">
        <f>Z29</f>
        <v>5000</v>
      </c>
      <c r="AA28" s="541"/>
    </row>
    <row r="29" spans="1:27" s="536" customFormat="1" ht="57.75" customHeight="1">
      <c r="A29" s="540"/>
      <c r="B29" s="507" t="s">
        <v>233</v>
      </c>
      <c r="C29" s="509"/>
      <c r="D29" s="509"/>
      <c r="E29" s="509"/>
      <c r="F29" s="509"/>
      <c r="G29" s="509"/>
      <c r="H29" s="509"/>
      <c r="I29" s="509"/>
      <c r="J29" s="510"/>
      <c r="K29" s="145">
        <v>654</v>
      </c>
      <c r="L29" s="511">
        <v>1</v>
      </c>
      <c r="M29" s="511">
        <v>3</v>
      </c>
      <c r="N29" s="505" t="s">
        <v>155</v>
      </c>
      <c r="O29" s="512">
        <v>0</v>
      </c>
      <c r="P29" s="513"/>
      <c r="Q29" s="514">
        <v>11137000</v>
      </c>
      <c r="R29" s="514">
        <v>0</v>
      </c>
      <c r="S29" s="514">
        <v>0</v>
      </c>
      <c r="T29" s="514">
        <v>0</v>
      </c>
      <c r="U29" s="515">
        <f>U31</f>
        <v>5000</v>
      </c>
      <c r="V29" s="515">
        <f>V31</f>
        <v>4000</v>
      </c>
      <c r="W29" s="527"/>
      <c r="X29" s="515">
        <f>X31</f>
        <v>5000</v>
      </c>
      <c r="Y29" s="515"/>
      <c r="Z29" s="515">
        <f>Z31</f>
        <v>5000</v>
      </c>
      <c r="AA29" s="541"/>
    </row>
    <row r="30" spans="1:27" s="536" customFormat="1" ht="81" customHeight="1">
      <c r="A30" s="540"/>
      <c r="B30" s="623" t="s">
        <v>275</v>
      </c>
      <c r="C30" s="509"/>
      <c r="D30" s="509"/>
      <c r="E30" s="509"/>
      <c r="F30" s="509"/>
      <c r="G30" s="509"/>
      <c r="H30" s="509"/>
      <c r="I30" s="509"/>
      <c r="J30" s="510"/>
      <c r="K30" s="145">
        <v>654</v>
      </c>
      <c r="L30" s="511">
        <v>1</v>
      </c>
      <c r="M30" s="511">
        <v>3</v>
      </c>
      <c r="N30" s="505" t="s">
        <v>159</v>
      </c>
      <c r="O30" s="512">
        <v>0</v>
      </c>
      <c r="P30" s="515">
        <v>4000</v>
      </c>
      <c r="Q30" s="515"/>
      <c r="R30" s="515">
        <v>5000</v>
      </c>
      <c r="S30" s="515"/>
      <c r="T30" s="515">
        <v>5000</v>
      </c>
      <c r="U30" s="515">
        <v>5000</v>
      </c>
      <c r="V30" s="515">
        <v>4000</v>
      </c>
      <c r="W30" s="515"/>
      <c r="X30" s="515">
        <v>5000</v>
      </c>
      <c r="Y30" s="515"/>
      <c r="Z30" s="515">
        <v>5000</v>
      </c>
      <c r="AA30" s="541"/>
    </row>
    <row r="31" spans="1:27" s="536" customFormat="1" ht="26.25">
      <c r="A31" s="540"/>
      <c r="B31" s="527" t="s">
        <v>113</v>
      </c>
      <c r="C31" s="509"/>
      <c r="D31" s="509"/>
      <c r="E31" s="509"/>
      <c r="F31" s="509"/>
      <c r="G31" s="509"/>
      <c r="H31" s="509"/>
      <c r="I31" s="509"/>
      <c r="J31" s="510"/>
      <c r="K31" s="145">
        <v>654</v>
      </c>
      <c r="L31" s="511">
        <v>1</v>
      </c>
      <c r="M31" s="511">
        <v>3</v>
      </c>
      <c r="N31" s="505" t="s">
        <v>159</v>
      </c>
      <c r="O31" s="512">
        <v>244</v>
      </c>
      <c r="P31" s="513"/>
      <c r="Q31" s="514">
        <v>8870000</v>
      </c>
      <c r="R31" s="514">
        <v>0</v>
      </c>
      <c r="S31" s="514">
        <v>0</v>
      </c>
      <c r="T31" s="514">
        <v>0</v>
      </c>
      <c r="U31" s="515">
        <v>5000</v>
      </c>
      <c r="V31" s="515">
        <v>4000</v>
      </c>
      <c r="W31" s="515"/>
      <c r="X31" s="515">
        <v>5000</v>
      </c>
      <c r="Y31" s="515"/>
      <c r="Z31" s="515">
        <v>5000</v>
      </c>
      <c r="AA31" s="541"/>
    </row>
    <row r="32" spans="1:27" s="536" customFormat="1" ht="77.25" customHeight="1">
      <c r="A32" s="540"/>
      <c r="B32" s="526" t="s">
        <v>79</v>
      </c>
      <c r="C32" s="144"/>
      <c r="D32" s="144"/>
      <c r="E32" s="144"/>
      <c r="F32" s="144"/>
      <c r="G32" s="144"/>
      <c r="H32" s="144"/>
      <c r="I32" s="144"/>
      <c r="J32" s="144"/>
      <c r="K32" s="145">
        <v>654</v>
      </c>
      <c r="L32" s="146">
        <v>1</v>
      </c>
      <c r="M32" s="146">
        <v>4</v>
      </c>
      <c r="N32" s="505" t="s">
        <v>226</v>
      </c>
      <c r="O32" s="145">
        <v>0</v>
      </c>
      <c r="P32" s="145"/>
      <c r="Q32" s="148">
        <v>317974000</v>
      </c>
      <c r="R32" s="148">
        <v>0</v>
      </c>
      <c r="S32" s="148">
        <v>0</v>
      </c>
      <c r="T32" s="148">
        <v>0</v>
      </c>
      <c r="U32" s="149">
        <f>U34+U42</f>
        <v>6144562</v>
      </c>
      <c r="V32" s="149">
        <f>V33</f>
        <v>0</v>
      </c>
      <c r="W32" s="150"/>
      <c r="X32" s="149">
        <f>X34+X42</f>
        <v>3834130</v>
      </c>
      <c r="Y32" s="150"/>
      <c r="Z32" s="149">
        <f>Z34+Z42</f>
        <v>3815074</v>
      </c>
      <c r="AA32" s="149"/>
    </row>
    <row r="33" spans="1:27" s="536" customFormat="1" ht="48" customHeight="1">
      <c r="A33" s="540"/>
      <c r="B33" s="507" t="s">
        <v>233</v>
      </c>
      <c r="C33" s="244"/>
      <c r="D33" s="244"/>
      <c r="E33" s="244"/>
      <c r="F33" s="244"/>
      <c r="G33" s="244"/>
      <c r="H33" s="244"/>
      <c r="I33" s="244"/>
      <c r="J33" s="244"/>
      <c r="K33" s="145">
        <v>654</v>
      </c>
      <c r="L33" s="506">
        <v>1</v>
      </c>
      <c r="M33" s="506">
        <v>4</v>
      </c>
      <c r="N33" s="505" t="s">
        <v>155</v>
      </c>
      <c r="O33" s="245"/>
      <c r="P33" s="245"/>
      <c r="Q33" s="246"/>
      <c r="R33" s="246"/>
      <c r="S33" s="246"/>
      <c r="T33" s="246"/>
      <c r="U33" s="247">
        <f>U34+U41</f>
        <v>6144562</v>
      </c>
      <c r="V33" s="247"/>
      <c r="W33" s="248"/>
      <c r="X33" s="247">
        <f>X34+X41</f>
        <v>3834130</v>
      </c>
      <c r="Y33" s="248"/>
      <c r="Z33" s="247">
        <f>Z34+Z41</f>
        <v>3815074</v>
      </c>
      <c r="AA33" s="247"/>
    </row>
    <row r="34" spans="1:27" s="536" customFormat="1" ht="92.25">
      <c r="A34" s="540"/>
      <c r="B34" s="507" t="s">
        <v>235</v>
      </c>
      <c r="C34" s="244"/>
      <c r="D34" s="244"/>
      <c r="E34" s="244"/>
      <c r="F34" s="244"/>
      <c r="G34" s="244"/>
      <c r="H34" s="244"/>
      <c r="I34" s="244"/>
      <c r="J34" s="244"/>
      <c r="K34" s="145">
        <v>654</v>
      </c>
      <c r="L34" s="506">
        <v>1</v>
      </c>
      <c r="M34" s="506">
        <v>4</v>
      </c>
      <c r="N34" s="505" t="s">
        <v>162</v>
      </c>
      <c r="O34" s="245">
        <v>0</v>
      </c>
      <c r="P34" s="245"/>
      <c r="Q34" s="246">
        <v>317974000</v>
      </c>
      <c r="R34" s="246">
        <v>0</v>
      </c>
      <c r="S34" s="246">
        <v>0</v>
      </c>
      <c r="T34" s="246">
        <v>0</v>
      </c>
      <c r="U34" s="247">
        <f>U35+U36+U37</f>
        <v>3882662</v>
      </c>
      <c r="V34" s="247">
        <f>V35+V36+V37</f>
        <v>3487000</v>
      </c>
      <c r="W34" s="248"/>
      <c r="X34" s="247">
        <f>X35+X36+X37</f>
        <v>3834130</v>
      </c>
      <c r="Y34" s="248"/>
      <c r="Z34" s="247">
        <f>Z35+Z36+Z37</f>
        <v>3815074</v>
      </c>
      <c r="AA34" s="247"/>
    </row>
    <row r="35" spans="1:27" s="536" customFormat="1" ht="34.5" customHeight="1">
      <c r="A35" s="540"/>
      <c r="B35" s="504" t="s">
        <v>147</v>
      </c>
      <c r="C35" s="244"/>
      <c r="D35" s="244"/>
      <c r="E35" s="244"/>
      <c r="F35" s="244"/>
      <c r="G35" s="244"/>
      <c r="H35" s="244"/>
      <c r="I35" s="244"/>
      <c r="J35" s="244"/>
      <c r="K35" s="145">
        <v>654</v>
      </c>
      <c r="L35" s="506">
        <v>1</v>
      </c>
      <c r="M35" s="506">
        <v>4</v>
      </c>
      <c r="N35" s="505" t="s">
        <v>162</v>
      </c>
      <c r="O35" s="245">
        <v>121</v>
      </c>
      <c r="P35" s="245"/>
      <c r="Q35" s="246">
        <v>2801000</v>
      </c>
      <c r="R35" s="246">
        <v>0</v>
      </c>
      <c r="S35" s="246">
        <v>0</v>
      </c>
      <c r="T35" s="246">
        <v>0</v>
      </c>
      <c r="U35" s="247">
        <v>3615400</v>
      </c>
      <c r="V35" s="247">
        <v>3192000</v>
      </c>
      <c r="W35" s="508"/>
      <c r="X35" s="247">
        <v>3615400</v>
      </c>
      <c r="Y35" s="248"/>
      <c r="Z35" s="247">
        <v>3615400</v>
      </c>
      <c r="AA35" s="247"/>
    </row>
    <row r="36" spans="1:27" s="536" customFormat="1" ht="39.75" customHeight="1" hidden="1">
      <c r="A36" s="540"/>
      <c r="B36" s="527" t="s">
        <v>112</v>
      </c>
      <c r="C36" s="244"/>
      <c r="D36" s="244"/>
      <c r="E36" s="244"/>
      <c r="F36" s="244"/>
      <c r="G36" s="244"/>
      <c r="H36" s="244"/>
      <c r="I36" s="244"/>
      <c r="J36" s="244"/>
      <c r="K36" s="145">
        <v>654</v>
      </c>
      <c r="L36" s="506">
        <v>1</v>
      </c>
      <c r="M36" s="506">
        <v>4</v>
      </c>
      <c r="N36" s="505">
        <v>5000204</v>
      </c>
      <c r="O36" s="245">
        <v>242</v>
      </c>
      <c r="P36" s="245"/>
      <c r="Q36" s="246">
        <v>2801000</v>
      </c>
      <c r="R36" s="246">
        <v>0</v>
      </c>
      <c r="S36" s="246">
        <v>0</v>
      </c>
      <c r="T36" s="246">
        <v>0</v>
      </c>
      <c r="U36" s="247">
        <v>0</v>
      </c>
      <c r="V36" s="247">
        <v>60000</v>
      </c>
      <c r="W36" s="248"/>
      <c r="X36" s="247">
        <v>0</v>
      </c>
      <c r="Y36" s="248"/>
      <c r="Z36" s="247">
        <v>0</v>
      </c>
      <c r="AA36" s="247"/>
    </row>
    <row r="37" spans="1:27" s="536" customFormat="1" ht="23.25" customHeight="1">
      <c r="A37" s="540"/>
      <c r="B37" s="527" t="s">
        <v>113</v>
      </c>
      <c r="C37" s="244"/>
      <c r="D37" s="244"/>
      <c r="E37" s="244"/>
      <c r="F37" s="244"/>
      <c r="G37" s="244"/>
      <c r="H37" s="244"/>
      <c r="I37" s="244"/>
      <c r="J37" s="244"/>
      <c r="K37" s="145">
        <v>654</v>
      </c>
      <c r="L37" s="506">
        <v>1</v>
      </c>
      <c r="M37" s="506">
        <v>4</v>
      </c>
      <c r="N37" s="505" t="s">
        <v>162</v>
      </c>
      <c r="O37" s="245">
        <v>244</v>
      </c>
      <c r="P37" s="245"/>
      <c r="Q37" s="246">
        <v>2801000</v>
      </c>
      <c r="R37" s="246">
        <v>0</v>
      </c>
      <c r="S37" s="246">
        <v>0</v>
      </c>
      <c r="T37" s="246">
        <v>0</v>
      </c>
      <c r="U37" s="247">
        <f>267262</f>
        <v>267262</v>
      </c>
      <c r="V37" s="247">
        <v>235000</v>
      </c>
      <c r="W37" s="248"/>
      <c r="X37" s="247">
        <v>218730</v>
      </c>
      <c r="Y37" s="248"/>
      <c r="Z37" s="247">
        <v>199674</v>
      </c>
      <c r="AA37" s="247"/>
    </row>
    <row r="38" spans="1:27" s="536" customFormat="1" ht="0.75" customHeight="1" hidden="1">
      <c r="A38" s="540"/>
      <c r="B38" s="661" t="s">
        <v>243</v>
      </c>
      <c r="C38" s="667"/>
      <c r="D38" s="667"/>
      <c r="E38" s="667"/>
      <c r="F38" s="667"/>
      <c r="G38" s="667"/>
      <c r="H38" s="667"/>
      <c r="I38" s="667"/>
      <c r="J38" s="667"/>
      <c r="K38" s="668">
        <v>654</v>
      </c>
      <c r="L38" s="669">
        <v>1</v>
      </c>
      <c r="M38" s="669">
        <v>4</v>
      </c>
      <c r="N38" s="670" t="s">
        <v>231</v>
      </c>
      <c r="O38" s="668">
        <v>0</v>
      </c>
      <c r="P38" s="668"/>
      <c r="Q38" s="671"/>
      <c r="R38" s="671"/>
      <c r="S38" s="671"/>
      <c r="T38" s="671"/>
      <c r="U38" s="672">
        <v>50000</v>
      </c>
      <c r="V38" s="672"/>
      <c r="W38" s="673"/>
      <c r="X38" s="672">
        <v>50000</v>
      </c>
      <c r="Y38" s="673"/>
      <c r="Z38" s="672">
        <v>50000</v>
      </c>
      <c r="AA38" s="672"/>
    </row>
    <row r="39" spans="1:27" s="536" customFormat="1" ht="1.5" customHeight="1" hidden="1">
      <c r="A39" s="540"/>
      <c r="B39" s="662"/>
      <c r="C39" s="667"/>
      <c r="D39" s="667"/>
      <c r="E39" s="667"/>
      <c r="F39" s="667"/>
      <c r="G39" s="667"/>
      <c r="H39" s="667"/>
      <c r="I39" s="667"/>
      <c r="J39" s="667"/>
      <c r="K39" s="668"/>
      <c r="L39" s="669"/>
      <c r="M39" s="669"/>
      <c r="N39" s="670"/>
      <c r="O39" s="668"/>
      <c r="P39" s="668"/>
      <c r="Q39" s="671"/>
      <c r="R39" s="671"/>
      <c r="S39" s="671"/>
      <c r="T39" s="671"/>
      <c r="U39" s="672"/>
      <c r="V39" s="672"/>
      <c r="W39" s="673"/>
      <c r="X39" s="672"/>
      <c r="Y39" s="673"/>
      <c r="Z39" s="672"/>
      <c r="AA39" s="672"/>
    </row>
    <row r="40" spans="1:27" s="536" customFormat="1" ht="29.25" customHeight="1" hidden="1">
      <c r="A40" s="540"/>
      <c r="B40" s="662" t="s">
        <v>113</v>
      </c>
      <c r="C40" s="667"/>
      <c r="D40" s="667"/>
      <c r="E40" s="667"/>
      <c r="F40" s="667"/>
      <c r="G40" s="667"/>
      <c r="H40" s="667"/>
      <c r="I40" s="667"/>
      <c r="J40" s="667"/>
      <c r="K40" s="668">
        <v>654</v>
      </c>
      <c r="L40" s="669">
        <v>1</v>
      </c>
      <c r="M40" s="669">
        <v>4</v>
      </c>
      <c r="N40" s="670" t="s">
        <v>231</v>
      </c>
      <c r="O40" s="668">
        <v>244</v>
      </c>
      <c r="P40" s="668"/>
      <c r="Q40" s="671"/>
      <c r="R40" s="671"/>
      <c r="S40" s="671"/>
      <c r="T40" s="671"/>
      <c r="U40" s="672">
        <v>50000</v>
      </c>
      <c r="V40" s="672"/>
      <c r="W40" s="673"/>
      <c r="X40" s="672">
        <v>50000</v>
      </c>
      <c r="Y40" s="673"/>
      <c r="Z40" s="672">
        <v>50000</v>
      </c>
      <c r="AA40" s="672"/>
    </row>
    <row r="41" spans="1:27" s="536" customFormat="1" ht="96" customHeight="1">
      <c r="A41" s="540"/>
      <c r="B41" s="507" t="s">
        <v>238</v>
      </c>
      <c r="C41" s="244"/>
      <c r="D41" s="244"/>
      <c r="E41" s="244"/>
      <c r="F41" s="244"/>
      <c r="G41" s="244"/>
      <c r="H41" s="244"/>
      <c r="I41" s="244"/>
      <c r="J41" s="244"/>
      <c r="K41" s="145">
        <v>654</v>
      </c>
      <c r="L41" s="506">
        <v>1</v>
      </c>
      <c r="M41" s="506">
        <v>4</v>
      </c>
      <c r="N41" s="505" t="s">
        <v>162</v>
      </c>
      <c r="O41" s="245">
        <v>0</v>
      </c>
      <c r="P41" s="245"/>
      <c r="Q41" s="246"/>
      <c r="R41" s="246"/>
      <c r="S41" s="246"/>
      <c r="T41" s="246"/>
      <c r="U41" s="247">
        <f>U42</f>
        <v>2261900</v>
      </c>
      <c r="V41" s="247"/>
      <c r="W41" s="248"/>
      <c r="X41" s="247">
        <f>X42</f>
        <v>0</v>
      </c>
      <c r="Y41" s="248"/>
      <c r="Z41" s="247">
        <f>Z42</f>
        <v>0</v>
      </c>
      <c r="AA41" s="247"/>
    </row>
    <row r="42" spans="1:27" s="536" customFormat="1" ht="27" customHeight="1">
      <c r="A42" s="540"/>
      <c r="B42" s="527" t="s">
        <v>120</v>
      </c>
      <c r="C42" s="244"/>
      <c r="D42" s="244"/>
      <c r="E42" s="244"/>
      <c r="F42" s="244"/>
      <c r="G42" s="244"/>
      <c r="H42" s="244"/>
      <c r="I42" s="244"/>
      <c r="J42" s="244"/>
      <c r="K42" s="145">
        <v>654</v>
      </c>
      <c r="L42" s="506">
        <v>1</v>
      </c>
      <c r="M42" s="506">
        <v>4</v>
      </c>
      <c r="N42" s="505" t="s">
        <v>162</v>
      </c>
      <c r="O42" s="245">
        <v>540</v>
      </c>
      <c r="P42" s="245"/>
      <c r="Q42" s="246">
        <v>2801000</v>
      </c>
      <c r="R42" s="246">
        <v>0</v>
      </c>
      <c r="S42" s="246">
        <v>0</v>
      </c>
      <c r="T42" s="246">
        <v>0</v>
      </c>
      <c r="U42" s="247">
        <v>2261900</v>
      </c>
      <c r="V42" s="247">
        <v>675600</v>
      </c>
      <c r="W42" s="248"/>
      <c r="X42" s="247"/>
      <c r="Y42" s="248"/>
      <c r="Z42" s="247"/>
      <c r="AA42" s="247"/>
    </row>
    <row r="43" spans="1:27" s="536" customFormat="1" ht="15" customHeight="1" hidden="1">
      <c r="A43" s="540"/>
      <c r="B43" s="527"/>
      <c r="C43" s="244"/>
      <c r="D43" s="244"/>
      <c r="E43" s="244"/>
      <c r="F43" s="244"/>
      <c r="G43" s="244"/>
      <c r="H43" s="244"/>
      <c r="I43" s="244"/>
      <c r="J43" s="244"/>
      <c r="K43" s="145"/>
      <c r="L43" s="506"/>
      <c r="M43" s="506"/>
      <c r="N43" s="505"/>
      <c r="O43" s="245"/>
      <c r="P43" s="245"/>
      <c r="Q43" s="246"/>
      <c r="R43" s="246"/>
      <c r="S43" s="246"/>
      <c r="T43" s="246"/>
      <c r="U43" s="247"/>
      <c r="V43" s="247"/>
      <c r="W43" s="248"/>
      <c r="X43" s="247"/>
      <c r="Y43" s="248"/>
      <c r="Z43" s="247"/>
      <c r="AA43" s="247"/>
    </row>
    <row r="44" spans="1:27" s="536" customFormat="1" ht="16.5" customHeight="1">
      <c r="A44" s="540"/>
      <c r="B44" s="453" t="s">
        <v>47</v>
      </c>
      <c r="C44" s="244"/>
      <c r="D44" s="244"/>
      <c r="E44" s="244"/>
      <c r="F44" s="244"/>
      <c r="G44" s="244"/>
      <c r="H44" s="244"/>
      <c r="I44" s="244"/>
      <c r="J44" s="244"/>
      <c r="K44" s="145">
        <v>654</v>
      </c>
      <c r="L44" s="146">
        <v>1</v>
      </c>
      <c r="M44" s="146">
        <v>11</v>
      </c>
      <c r="N44" s="505" t="s">
        <v>226</v>
      </c>
      <c r="O44" s="145">
        <v>0</v>
      </c>
      <c r="P44" s="245"/>
      <c r="Q44" s="246"/>
      <c r="R44" s="246"/>
      <c r="S44" s="246"/>
      <c r="T44" s="246"/>
      <c r="U44" s="247">
        <v>80000</v>
      </c>
      <c r="V44" s="247">
        <v>80000</v>
      </c>
      <c r="W44" s="248"/>
      <c r="X44" s="247">
        <v>80000</v>
      </c>
      <c r="Y44" s="248"/>
      <c r="Z44" s="247">
        <v>180000</v>
      </c>
      <c r="AA44" s="247"/>
    </row>
    <row r="45" spans="1:27" s="536" customFormat="1" ht="52.5">
      <c r="A45" s="540"/>
      <c r="B45" s="507" t="s">
        <v>260</v>
      </c>
      <c r="C45" s="144"/>
      <c r="D45" s="144"/>
      <c r="E45" s="144"/>
      <c r="F45" s="144"/>
      <c r="G45" s="144"/>
      <c r="H45" s="144"/>
      <c r="I45" s="144"/>
      <c r="J45" s="144"/>
      <c r="K45" s="145">
        <v>654</v>
      </c>
      <c r="L45" s="146">
        <v>1</v>
      </c>
      <c r="M45" s="146">
        <v>11</v>
      </c>
      <c r="N45" s="653" t="s">
        <v>166</v>
      </c>
      <c r="O45" s="145">
        <v>0</v>
      </c>
      <c r="P45" s="145"/>
      <c r="Q45" s="148">
        <v>69611000</v>
      </c>
      <c r="R45" s="148">
        <v>0</v>
      </c>
      <c r="S45" s="148">
        <v>0</v>
      </c>
      <c r="T45" s="148">
        <v>0</v>
      </c>
      <c r="U45" s="149">
        <f>U47</f>
        <v>80000</v>
      </c>
      <c r="V45" s="149">
        <f>V47</f>
        <v>80000</v>
      </c>
      <c r="W45" s="150"/>
      <c r="X45" s="149">
        <f>X47</f>
        <v>80000</v>
      </c>
      <c r="Y45" s="150"/>
      <c r="Z45" s="149">
        <f>Z47</f>
        <v>180000</v>
      </c>
      <c r="AA45" s="149"/>
    </row>
    <row r="46" spans="1:27" s="536" customFormat="1" ht="0.75" customHeight="1">
      <c r="A46" s="540"/>
      <c r="B46" s="527"/>
      <c r="C46" s="244"/>
      <c r="D46" s="244"/>
      <c r="E46" s="244"/>
      <c r="F46" s="244"/>
      <c r="G46" s="244"/>
      <c r="H46" s="244"/>
      <c r="I46" s="244"/>
      <c r="J46" s="244"/>
      <c r="K46" s="145">
        <v>654</v>
      </c>
      <c r="L46" s="506"/>
      <c r="M46" s="506"/>
      <c r="N46" s="505"/>
      <c r="O46" s="245"/>
      <c r="P46" s="245"/>
      <c r="Q46" s="246">
        <v>69611000</v>
      </c>
      <c r="R46" s="246">
        <v>0</v>
      </c>
      <c r="S46" s="246">
        <v>0</v>
      </c>
      <c r="T46" s="246">
        <v>0</v>
      </c>
      <c r="U46" s="247"/>
      <c r="V46" s="247"/>
      <c r="W46" s="248"/>
      <c r="X46" s="247"/>
      <c r="Y46" s="248"/>
      <c r="Z46" s="247"/>
      <c r="AA46" s="247"/>
    </row>
    <row r="47" spans="1:27" s="536" customFormat="1" ht="52.5">
      <c r="A47" s="540"/>
      <c r="B47" s="623" t="s">
        <v>276</v>
      </c>
      <c r="C47" s="244"/>
      <c r="D47" s="244"/>
      <c r="E47" s="244"/>
      <c r="F47" s="244"/>
      <c r="G47" s="244"/>
      <c r="H47" s="244"/>
      <c r="I47" s="244"/>
      <c r="J47" s="244"/>
      <c r="K47" s="145">
        <v>654</v>
      </c>
      <c r="L47" s="506">
        <v>1</v>
      </c>
      <c r="M47" s="506">
        <v>11</v>
      </c>
      <c r="N47" s="653" t="s">
        <v>165</v>
      </c>
      <c r="O47" s="245">
        <v>0</v>
      </c>
      <c r="P47" s="245"/>
      <c r="Q47" s="246">
        <v>69611000</v>
      </c>
      <c r="R47" s="246">
        <v>0</v>
      </c>
      <c r="S47" s="246">
        <v>0</v>
      </c>
      <c r="T47" s="246">
        <v>0</v>
      </c>
      <c r="U47" s="247">
        <f>U48</f>
        <v>80000</v>
      </c>
      <c r="V47" s="247">
        <f>V48</f>
        <v>80000</v>
      </c>
      <c r="W47" s="248"/>
      <c r="X47" s="247">
        <f>X48</f>
        <v>80000</v>
      </c>
      <c r="Y47" s="248"/>
      <c r="Z47" s="247">
        <f>Z48</f>
        <v>180000</v>
      </c>
      <c r="AA47" s="247"/>
    </row>
    <row r="48" spans="1:27" s="536" customFormat="1" ht="29.25" customHeight="1">
      <c r="A48" s="540"/>
      <c r="B48" s="527" t="s">
        <v>142</v>
      </c>
      <c r="C48" s="244"/>
      <c r="D48" s="244"/>
      <c r="E48" s="244"/>
      <c r="F48" s="244"/>
      <c r="G48" s="244"/>
      <c r="H48" s="244"/>
      <c r="I48" s="244"/>
      <c r="J48" s="244"/>
      <c r="K48" s="145">
        <v>654</v>
      </c>
      <c r="L48" s="506">
        <v>1</v>
      </c>
      <c r="M48" s="506">
        <v>11</v>
      </c>
      <c r="N48" s="653" t="s">
        <v>165</v>
      </c>
      <c r="O48" s="245">
        <v>870</v>
      </c>
      <c r="P48" s="245"/>
      <c r="Q48" s="246">
        <v>69611000</v>
      </c>
      <c r="R48" s="246">
        <v>0</v>
      </c>
      <c r="S48" s="246">
        <v>0</v>
      </c>
      <c r="T48" s="246">
        <v>0</v>
      </c>
      <c r="U48" s="247">
        <v>80000</v>
      </c>
      <c r="V48" s="247">
        <v>80000</v>
      </c>
      <c r="W48" s="248"/>
      <c r="X48" s="247">
        <v>80000</v>
      </c>
      <c r="Y48" s="248"/>
      <c r="Z48" s="247">
        <v>180000</v>
      </c>
      <c r="AA48" s="247"/>
    </row>
    <row r="49" spans="1:27" s="539" customFormat="1" ht="24.75" customHeight="1">
      <c r="A49" s="538"/>
      <c r="B49" s="526" t="s">
        <v>48</v>
      </c>
      <c r="C49" s="144"/>
      <c r="D49" s="144"/>
      <c r="E49" s="144"/>
      <c r="F49" s="144"/>
      <c r="G49" s="144"/>
      <c r="H49" s="144"/>
      <c r="I49" s="144"/>
      <c r="J49" s="144"/>
      <c r="K49" s="145">
        <v>654</v>
      </c>
      <c r="L49" s="146">
        <v>1</v>
      </c>
      <c r="M49" s="146">
        <v>13</v>
      </c>
      <c r="N49" s="147" t="s">
        <v>226</v>
      </c>
      <c r="O49" s="145">
        <v>0</v>
      </c>
      <c r="P49" s="145"/>
      <c r="Q49" s="148">
        <v>21234000</v>
      </c>
      <c r="R49" s="148">
        <v>0</v>
      </c>
      <c r="S49" s="148">
        <v>0</v>
      </c>
      <c r="T49" s="148">
        <v>0</v>
      </c>
      <c r="U49" s="149">
        <f>U50+U53+U57+U60</f>
        <v>4654150</v>
      </c>
      <c r="V49" s="149">
        <f>V53+V57+V60</f>
        <v>6510000</v>
      </c>
      <c r="W49" s="149"/>
      <c r="X49" s="149">
        <f>X50+X53+X57+X60</f>
        <v>5315211</v>
      </c>
      <c r="Y49" s="150"/>
      <c r="Z49" s="149">
        <f>Z50+Z53+Z57+Z60</f>
        <v>6159206</v>
      </c>
      <c r="AA49" s="149"/>
    </row>
    <row r="50" spans="1:27" s="536" customFormat="1" ht="55.5" customHeight="1">
      <c r="A50" s="540"/>
      <c r="B50" s="507" t="s">
        <v>233</v>
      </c>
      <c r="C50" s="244"/>
      <c r="D50" s="244"/>
      <c r="E50" s="244"/>
      <c r="F50" s="244"/>
      <c r="G50" s="244"/>
      <c r="H50" s="244"/>
      <c r="I50" s="244"/>
      <c r="J50" s="244"/>
      <c r="K50" s="145">
        <v>654</v>
      </c>
      <c r="L50" s="506">
        <v>1</v>
      </c>
      <c r="M50" s="506">
        <v>13</v>
      </c>
      <c r="N50" s="505" t="s">
        <v>155</v>
      </c>
      <c r="O50" s="245"/>
      <c r="P50" s="145"/>
      <c r="Q50" s="148"/>
      <c r="R50" s="148"/>
      <c r="S50" s="148"/>
      <c r="T50" s="148"/>
      <c r="U50" s="247">
        <f>U51</f>
        <v>50000</v>
      </c>
      <c r="V50" s="247"/>
      <c r="W50" s="248"/>
      <c r="X50" s="247">
        <f>X51</f>
        <v>50000</v>
      </c>
      <c r="Y50" s="248"/>
      <c r="Z50" s="247">
        <f>Z51</f>
        <v>50000</v>
      </c>
      <c r="AA50" s="149"/>
    </row>
    <row r="51" spans="1:27" s="536" customFormat="1" ht="84.75" customHeight="1">
      <c r="A51" s="540"/>
      <c r="B51" s="623" t="s">
        <v>243</v>
      </c>
      <c r="C51" s="144"/>
      <c r="D51" s="144"/>
      <c r="E51" s="144"/>
      <c r="F51" s="144"/>
      <c r="G51" s="144"/>
      <c r="H51" s="144"/>
      <c r="I51" s="144"/>
      <c r="J51" s="144"/>
      <c r="K51" s="145">
        <v>654</v>
      </c>
      <c r="L51" s="506">
        <v>1</v>
      </c>
      <c r="M51" s="506">
        <v>13</v>
      </c>
      <c r="N51" s="505" t="s">
        <v>231</v>
      </c>
      <c r="O51" s="245">
        <v>0</v>
      </c>
      <c r="P51" s="245"/>
      <c r="Q51" s="246"/>
      <c r="R51" s="246"/>
      <c r="S51" s="246"/>
      <c r="T51" s="246"/>
      <c r="U51" s="247">
        <v>50000</v>
      </c>
      <c r="V51" s="247"/>
      <c r="W51" s="248"/>
      <c r="X51" s="247">
        <v>50000</v>
      </c>
      <c r="Y51" s="248"/>
      <c r="Z51" s="247">
        <v>50000</v>
      </c>
      <c r="AA51" s="149"/>
    </row>
    <row r="52" spans="1:27" s="536" customFormat="1" ht="24.75" customHeight="1">
      <c r="A52" s="540"/>
      <c r="B52" s="527" t="s">
        <v>113</v>
      </c>
      <c r="C52" s="244"/>
      <c r="D52" s="244"/>
      <c r="E52" s="244"/>
      <c r="F52" s="244"/>
      <c r="G52" s="244"/>
      <c r="H52" s="244"/>
      <c r="I52" s="244"/>
      <c r="J52" s="244"/>
      <c r="K52" s="145">
        <v>654</v>
      </c>
      <c r="L52" s="506">
        <v>1</v>
      </c>
      <c r="M52" s="506">
        <v>13</v>
      </c>
      <c r="N52" s="505" t="s">
        <v>231</v>
      </c>
      <c r="O52" s="245">
        <v>244</v>
      </c>
      <c r="P52" s="245"/>
      <c r="Q52" s="246"/>
      <c r="R52" s="246"/>
      <c r="S52" s="246"/>
      <c r="T52" s="246"/>
      <c r="U52" s="247">
        <v>50000</v>
      </c>
      <c r="V52" s="247"/>
      <c r="W52" s="248"/>
      <c r="X52" s="247">
        <v>50000</v>
      </c>
      <c r="Y52" s="248"/>
      <c r="Z52" s="247">
        <v>50000</v>
      </c>
      <c r="AA52" s="149"/>
    </row>
    <row r="53" spans="1:27" s="536" customFormat="1" ht="57" customHeight="1">
      <c r="A53" s="540"/>
      <c r="B53" s="507" t="s">
        <v>236</v>
      </c>
      <c r="C53" s="244"/>
      <c r="D53" s="244"/>
      <c r="E53" s="244"/>
      <c r="F53" s="244"/>
      <c r="G53" s="244"/>
      <c r="H53" s="244"/>
      <c r="I53" s="244"/>
      <c r="J53" s="244"/>
      <c r="K53" s="145">
        <v>654</v>
      </c>
      <c r="L53" s="506">
        <v>1</v>
      </c>
      <c r="M53" s="506">
        <v>13</v>
      </c>
      <c r="N53" s="653" t="s">
        <v>167</v>
      </c>
      <c r="O53" s="245">
        <v>0</v>
      </c>
      <c r="P53" s="245"/>
      <c r="Q53" s="246">
        <v>2980000</v>
      </c>
      <c r="R53" s="246">
        <v>0</v>
      </c>
      <c r="S53" s="246">
        <v>0</v>
      </c>
      <c r="T53" s="246">
        <v>0</v>
      </c>
      <c r="U53" s="247">
        <f>U54</f>
        <v>0</v>
      </c>
      <c r="V53" s="247">
        <f>V54</f>
        <v>0</v>
      </c>
      <c r="W53" s="248"/>
      <c r="X53" s="247">
        <f>X55</f>
        <v>619061</v>
      </c>
      <c r="Y53" s="248"/>
      <c r="Z53" s="247">
        <f>Z55</f>
        <v>1221292</v>
      </c>
      <c r="AA53" s="247"/>
    </row>
    <row r="54" spans="1:27" s="536" customFormat="1" ht="64.5" customHeight="1">
      <c r="A54" s="540"/>
      <c r="B54" s="623" t="s">
        <v>277</v>
      </c>
      <c r="C54" s="244"/>
      <c r="D54" s="244"/>
      <c r="E54" s="244"/>
      <c r="F54" s="244"/>
      <c r="G54" s="244"/>
      <c r="H54" s="244"/>
      <c r="I54" s="244"/>
      <c r="J54" s="244"/>
      <c r="K54" s="145">
        <v>654</v>
      </c>
      <c r="L54" s="506">
        <v>1</v>
      </c>
      <c r="M54" s="506">
        <v>13</v>
      </c>
      <c r="N54" s="653" t="s">
        <v>167</v>
      </c>
      <c r="O54" s="245">
        <v>0</v>
      </c>
      <c r="P54" s="245"/>
      <c r="Q54" s="246"/>
      <c r="R54" s="246"/>
      <c r="S54" s="246"/>
      <c r="T54" s="246"/>
      <c r="U54" s="247"/>
      <c r="V54" s="247"/>
      <c r="W54" s="247"/>
      <c r="X54" s="247">
        <v>619061</v>
      </c>
      <c r="Y54" s="248"/>
      <c r="Z54" s="247">
        <v>1221292</v>
      </c>
      <c r="AA54" s="247"/>
    </row>
    <row r="55" spans="1:27" s="536" customFormat="1" ht="20.25" customHeight="1">
      <c r="A55" s="540"/>
      <c r="B55" s="527" t="s">
        <v>59</v>
      </c>
      <c r="C55" s="244"/>
      <c r="D55" s="244"/>
      <c r="E55" s="244"/>
      <c r="F55" s="244"/>
      <c r="G55" s="244"/>
      <c r="H55" s="244"/>
      <c r="I55" s="244"/>
      <c r="J55" s="244"/>
      <c r="K55" s="145">
        <v>654</v>
      </c>
      <c r="L55" s="506">
        <v>1</v>
      </c>
      <c r="M55" s="506">
        <v>13</v>
      </c>
      <c r="N55" s="653" t="s">
        <v>167</v>
      </c>
      <c r="O55" s="245">
        <v>870</v>
      </c>
      <c r="P55" s="245"/>
      <c r="Q55" s="246"/>
      <c r="R55" s="246"/>
      <c r="S55" s="246"/>
      <c r="T55" s="246"/>
      <c r="U55" s="516"/>
      <c r="V55" s="516"/>
      <c r="W55" s="517"/>
      <c r="X55" s="247">
        <v>619061</v>
      </c>
      <c r="Y55" s="248"/>
      <c r="Z55" s="247">
        <v>1221292</v>
      </c>
      <c r="AA55" s="516"/>
    </row>
    <row r="56" spans="1:27" s="536" customFormat="1" ht="12.75" customHeight="1" hidden="1">
      <c r="A56" s="540"/>
      <c r="B56" s="527"/>
      <c r="C56" s="244"/>
      <c r="D56" s="244"/>
      <c r="E56" s="244"/>
      <c r="F56" s="244"/>
      <c r="G56" s="244"/>
      <c r="H56" s="244"/>
      <c r="I56" s="244"/>
      <c r="J56" s="244"/>
      <c r="K56" s="145"/>
      <c r="L56" s="506"/>
      <c r="M56" s="506"/>
      <c r="N56" s="518"/>
      <c r="O56" s="245"/>
      <c r="P56" s="245"/>
      <c r="Q56" s="246"/>
      <c r="R56" s="246"/>
      <c r="S56" s="246"/>
      <c r="T56" s="246"/>
      <c r="U56" s="516"/>
      <c r="V56" s="516"/>
      <c r="W56" s="517"/>
      <c r="X56" s="516"/>
      <c r="Y56" s="517"/>
      <c r="Z56" s="516"/>
      <c r="AA56" s="247"/>
    </row>
    <row r="57" spans="1:27" s="536" customFormat="1" ht="54.75" customHeight="1">
      <c r="A57" s="540"/>
      <c r="B57" s="507" t="s">
        <v>239</v>
      </c>
      <c r="C57" s="244"/>
      <c r="D57" s="244"/>
      <c r="E57" s="244"/>
      <c r="F57" s="244"/>
      <c r="G57" s="244"/>
      <c r="H57" s="244"/>
      <c r="I57" s="244"/>
      <c r="J57" s="244"/>
      <c r="K57" s="145">
        <v>654</v>
      </c>
      <c r="L57" s="506">
        <v>1</v>
      </c>
      <c r="M57" s="506">
        <v>13</v>
      </c>
      <c r="N57" s="651" t="s">
        <v>155</v>
      </c>
      <c r="O57" s="245">
        <v>0</v>
      </c>
      <c r="P57" s="245"/>
      <c r="Q57" s="246"/>
      <c r="R57" s="246"/>
      <c r="S57" s="246"/>
      <c r="T57" s="246"/>
      <c r="U57" s="247">
        <f>U59</f>
        <v>140000</v>
      </c>
      <c r="V57" s="247"/>
      <c r="W57" s="248"/>
      <c r="X57" s="247">
        <f>X59</f>
        <v>190000</v>
      </c>
      <c r="Y57" s="248"/>
      <c r="Z57" s="247">
        <f>Z59</f>
        <v>190000</v>
      </c>
      <c r="AA57" s="247"/>
    </row>
    <row r="58" spans="1:27" s="536" customFormat="1" ht="93" customHeight="1">
      <c r="A58" s="540"/>
      <c r="B58" s="507" t="s">
        <v>238</v>
      </c>
      <c r="C58" s="244"/>
      <c r="D58" s="244"/>
      <c r="E58" s="244"/>
      <c r="F58" s="244"/>
      <c r="G58" s="244"/>
      <c r="H58" s="244"/>
      <c r="I58" s="244"/>
      <c r="J58" s="244"/>
      <c r="K58" s="145">
        <v>654</v>
      </c>
      <c r="L58" s="506">
        <v>1</v>
      </c>
      <c r="M58" s="506">
        <v>13</v>
      </c>
      <c r="N58" s="505" t="s">
        <v>162</v>
      </c>
      <c r="O58" s="245">
        <v>0</v>
      </c>
      <c r="P58" s="245"/>
      <c r="Q58" s="246">
        <v>2980000</v>
      </c>
      <c r="R58" s="246">
        <v>0</v>
      </c>
      <c r="S58" s="246">
        <v>0</v>
      </c>
      <c r="T58" s="246">
        <v>0</v>
      </c>
      <c r="U58" s="247">
        <f>140000-100000+100000</f>
        <v>140000</v>
      </c>
      <c r="V58" s="247">
        <v>50000</v>
      </c>
      <c r="W58" s="248"/>
      <c r="X58" s="247">
        <v>190000</v>
      </c>
      <c r="Y58" s="248"/>
      <c r="Z58" s="247">
        <v>190000</v>
      </c>
      <c r="AA58" s="247"/>
    </row>
    <row r="59" spans="1:27" s="536" customFormat="1" ht="24.75" customHeight="1">
      <c r="A59" s="540"/>
      <c r="B59" s="527" t="s">
        <v>122</v>
      </c>
      <c r="C59" s="244"/>
      <c r="D59" s="244"/>
      <c r="E59" s="244"/>
      <c r="F59" s="244"/>
      <c r="G59" s="244"/>
      <c r="H59" s="244"/>
      <c r="I59" s="244"/>
      <c r="J59" s="244"/>
      <c r="K59" s="145">
        <v>654</v>
      </c>
      <c r="L59" s="506">
        <v>1</v>
      </c>
      <c r="M59" s="506">
        <v>13</v>
      </c>
      <c r="N59" s="505" t="s">
        <v>162</v>
      </c>
      <c r="O59" s="245">
        <v>122</v>
      </c>
      <c r="P59" s="245"/>
      <c r="Q59" s="246">
        <v>2980000</v>
      </c>
      <c r="R59" s="246">
        <v>0</v>
      </c>
      <c r="S59" s="246">
        <v>0</v>
      </c>
      <c r="T59" s="246">
        <v>0</v>
      </c>
      <c r="U59" s="247">
        <f>140000-100000+100000</f>
        <v>140000</v>
      </c>
      <c r="V59" s="247">
        <v>50000</v>
      </c>
      <c r="W59" s="248"/>
      <c r="X59" s="247">
        <v>190000</v>
      </c>
      <c r="Y59" s="248"/>
      <c r="Z59" s="247">
        <v>190000</v>
      </c>
      <c r="AA59" s="247"/>
    </row>
    <row r="60" spans="1:27" s="536" customFormat="1" ht="64.5" customHeight="1" thickBot="1">
      <c r="A60" s="540"/>
      <c r="B60" s="650" t="s">
        <v>258</v>
      </c>
      <c r="C60" s="244"/>
      <c r="D60" s="244"/>
      <c r="E60" s="244"/>
      <c r="F60" s="244"/>
      <c r="G60" s="244"/>
      <c r="H60" s="244"/>
      <c r="I60" s="244"/>
      <c r="J60" s="244"/>
      <c r="K60" s="245">
        <v>654</v>
      </c>
      <c r="L60" s="506">
        <v>1</v>
      </c>
      <c r="M60" s="506">
        <v>13</v>
      </c>
      <c r="N60" s="651" t="s">
        <v>168</v>
      </c>
      <c r="O60" s="245">
        <v>0</v>
      </c>
      <c r="P60" s="245"/>
      <c r="Q60" s="246">
        <v>2980000</v>
      </c>
      <c r="R60" s="246">
        <v>0</v>
      </c>
      <c r="S60" s="246">
        <v>0</v>
      </c>
      <c r="T60" s="246">
        <v>0</v>
      </c>
      <c r="U60" s="247">
        <f>U62+U64+U63+U65+U66</f>
        <v>4464150</v>
      </c>
      <c r="V60" s="247">
        <f>V62+V64+V63</f>
        <v>6510000</v>
      </c>
      <c r="W60" s="248"/>
      <c r="X60" s="247">
        <f>X62+X64+X63+X65+X66</f>
        <v>4456150</v>
      </c>
      <c r="Y60" s="248"/>
      <c r="Z60" s="247">
        <f>Z62+Z64+Z63+Z65+Z66</f>
        <v>4697914</v>
      </c>
      <c r="AA60" s="247"/>
    </row>
    <row r="61" spans="1:27" s="536" customFormat="1" ht="93" customHeight="1" thickBot="1">
      <c r="A61" s="540"/>
      <c r="B61" s="650" t="s">
        <v>257</v>
      </c>
      <c r="C61" s="244"/>
      <c r="D61" s="244"/>
      <c r="E61" s="244"/>
      <c r="F61" s="244"/>
      <c r="G61" s="244"/>
      <c r="H61" s="244"/>
      <c r="I61" s="244"/>
      <c r="J61" s="244"/>
      <c r="K61" s="245">
        <v>654</v>
      </c>
      <c r="L61" s="506">
        <v>1</v>
      </c>
      <c r="M61" s="506">
        <v>13</v>
      </c>
      <c r="N61" s="651" t="s">
        <v>170</v>
      </c>
      <c r="O61" s="245"/>
      <c r="P61" s="245"/>
      <c r="Q61" s="246"/>
      <c r="R61" s="246"/>
      <c r="S61" s="246"/>
      <c r="T61" s="246"/>
      <c r="U61" s="247">
        <f>U62+U63+U64+U65</f>
        <v>4464150</v>
      </c>
      <c r="V61" s="247"/>
      <c r="W61" s="248"/>
      <c r="X61" s="247">
        <f>X62+X63+X64+X65</f>
        <v>4456150</v>
      </c>
      <c r="Y61" s="248"/>
      <c r="Z61" s="247">
        <f>Z62+Z63+Z64+Z65</f>
        <v>4697914</v>
      </c>
      <c r="AA61" s="247"/>
    </row>
    <row r="62" spans="1:27" s="536" customFormat="1" ht="39" customHeight="1">
      <c r="A62" s="540"/>
      <c r="B62" s="652" t="s">
        <v>262</v>
      </c>
      <c r="C62" s="244"/>
      <c r="D62" s="244"/>
      <c r="E62" s="244"/>
      <c r="F62" s="244"/>
      <c r="G62" s="244"/>
      <c r="H62" s="244"/>
      <c r="I62" s="244"/>
      <c r="J62" s="244"/>
      <c r="K62" s="145">
        <v>654</v>
      </c>
      <c r="L62" s="506">
        <v>1</v>
      </c>
      <c r="M62" s="506">
        <v>13</v>
      </c>
      <c r="N62" s="651" t="s">
        <v>170</v>
      </c>
      <c r="O62" s="245">
        <v>111</v>
      </c>
      <c r="P62" s="245"/>
      <c r="Q62" s="246">
        <v>2801000</v>
      </c>
      <c r="R62" s="246">
        <v>0</v>
      </c>
      <c r="S62" s="246">
        <v>0</v>
      </c>
      <c r="T62" s="246">
        <v>0</v>
      </c>
      <c r="U62" s="247">
        <v>3436150</v>
      </c>
      <c r="V62" s="247">
        <v>2936000</v>
      </c>
      <c r="W62" s="508"/>
      <c r="X62" s="247">
        <v>3436150</v>
      </c>
      <c r="Y62" s="248"/>
      <c r="Z62" s="247">
        <v>3436150</v>
      </c>
      <c r="AA62" s="247"/>
    </row>
    <row r="63" spans="1:27" s="536" customFormat="1" ht="33" customHeight="1">
      <c r="A63" s="540"/>
      <c r="B63" s="527" t="s">
        <v>122</v>
      </c>
      <c r="C63" s="244"/>
      <c r="D63" s="244"/>
      <c r="E63" s="244"/>
      <c r="F63" s="244"/>
      <c r="G63" s="244"/>
      <c r="H63" s="244"/>
      <c r="I63" s="244"/>
      <c r="J63" s="244"/>
      <c r="K63" s="145">
        <v>654</v>
      </c>
      <c r="L63" s="506">
        <v>1</v>
      </c>
      <c r="M63" s="506">
        <v>13</v>
      </c>
      <c r="N63" s="651" t="s">
        <v>170</v>
      </c>
      <c r="O63" s="245">
        <v>112</v>
      </c>
      <c r="P63" s="245"/>
      <c r="Q63" s="246">
        <v>2801000</v>
      </c>
      <c r="R63" s="246">
        <v>0</v>
      </c>
      <c r="S63" s="246">
        <v>0</v>
      </c>
      <c r="T63" s="246">
        <v>0</v>
      </c>
      <c r="U63" s="247">
        <v>50000</v>
      </c>
      <c r="V63" s="247">
        <v>2936000</v>
      </c>
      <c r="W63" s="508"/>
      <c r="X63" s="247">
        <v>50000</v>
      </c>
      <c r="Y63" s="248"/>
      <c r="Z63" s="247">
        <v>50000</v>
      </c>
      <c r="AA63" s="247"/>
    </row>
    <row r="64" spans="1:27" s="536" customFormat="1" ht="23.25" customHeight="1">
      <c r="A64" s="540"/>
      <c r="B64" s="527" t="s">
        <v>149</v>
      </c>
      <c r="C64" s="244"/>
      <c r="D64" s="244"/>
      <c r="E64" s="244"/>
      <c r="F64" s="244"/>
      <c r="G64" s="244"/>
      <c r="H64" s="244"/>
      <c r="I64" s="244"/>
      <c r="J64" s="244"/>
      <c r="K64" s="145">
        <v>654</v>
      </c>
      <c r="L64" s="506">
        <v>1</v>
      </c>
      <c r="M64" s="506">
        <v>13</v>
      </c>
      <c r="N64" s="651" t="s">
        <v>170</v>
      </c>
      <c r="O64" s="245">
        <v>242</v>
      </c>
      <c r="P64" s="245"/>
      <c r="Q64" s="246"/>
      <c r="R64" s="246"/>
      <c r="S64" s="246"/>
      <c r="T64" s="246"/>
      <c r="U64" s="247">
        <v>100000</v>
      </c>
      <c r="V64" s="247">
        <v>638000</v>
      </c>
      <c r="W64" s="248"/>
      <c r="X64" s="247"/>
      <c r="Y64" s="248"/>
      <c r="Z64" s="247"/>
      <c r="AA64" s="247"/>
    </row>
    <row r="65" spans="1:27" s="536" customFormat="1" ht="23.25" customHeight="1">
      <c r="A65" s="540"/>
      <c r="B65" s="527" t="s">
        <v>113</v>
      </c>
      <c r="C65" s="244"/>
      <c r="D65" s="244"/>
      <c r="E65" s="244"/>
      <c r="F65" s="244"/>
      <c r="G65" s="244"/>
      <c r="H65" s="244"/>
      <c r="I65" s="244"/>
      <c r="J65" s="244"/>
      <c r="K65" s="145">
        <v>654</v>
      </c>
      <c r="L65" s="506">
        <v>1</v>
      </c>
      <c r="M65" s="506">
        <v>13</v>
      </c>
      <c r="N65" s="651" t="s">
        <v>170</v>
      </c>
      <c r="O65" s="245">
        <v>244</v>
      </c>
      <c r="P65" s="245"/>
      <c r="Q65" s="246"/>
      <c r="R65" s="246"/>
      <c r="S65" s="246"/>
      <c r="T65" s="246"/>
      <c r="U65" s="247">
        <v>878000</v>
      </c>
      <c r="V65" s="247">
        <v>638000</v>
      </c>
      <c r="W65" s="248"/>
      <c r="X65" s="247">
        <f>970000-198760+198760</f>
        <v>970000</v>
      </c>
      <c r="Y65" s="248"/>
      <c r="Z65" s="247">
        <f>1211764-664704+664704</f>
        <v>1211764</v>
      </c>
      <c r="AA65" s="247"/>
    </row>
    <row r="66" spans="1:27" s="536" customFormat="1" ht="1.5" customHeight="1">
      <c r="A66" s="540"/>
      <c r="B66" s="542"/>
      <c r="C66" s="244"/>
      <c r="D66" s="244"/>
      <c r="E66" s="244"/>
      <c r="F66" s="244"/>
      <c r="G66" s="244"/>
      <c r="H66" s="244"/>
      <c r="I66" s="244"/>
      <c r="J66" s="244"/>
      <c r="K66" s="145"/>
      <c r="L66" s="506"/>
      <c r="M66" s="506"/>
      <c r="N66" s="518"/>
      <c r="O66" s="245"/>
      <c r="P66" s="245"/>
      <c r="Q66" s="246"/>
      <c r="R66" s="246"/>
      <c r="S66" s="246"/>
      <c r="T66" s="246"/>
      <c r="U66" s="516"/>
      <c r="V66" s="516"/>
      <c r="W66" s="517"/>
      <c r="X66" s="516"/>
      <c r="Y66" s="517"/>
      <c r="Z66" s="516"/>
      <c r="AA66" s="516"/>
    </row>
    <row r="67" spans="1:27" s="539" customFormat="1" ht="19.5" customHeight="1">
      <c r="A67" s="538"/>
      <c r="B67" s="453" t="s">
        <v>171</v>
      </c>
      <c r="C67" s="144"/>
      <c r="D67" s="144"/>
      <c r="E67" s="144"/>
      <c r="F67" s="144"/>
      <c r="G67" s="144"/>
      <c r="H67" s="144"/>
      <c r="I67" s="144"/>
      <c r="J67" s="144"/>
      <c r="K67" s="145">
        <v>654</v>
      </c>
      <c r="L67" s="146">
        <v>2</v>
      </c>
      <c r="M67" s="146">
        <v>0</v>
      </c>
      <c r="N67" s="147" t="s">
        <v>226</v>
      </c>
      <c r="O67" s="145">
        <v>0</v>
      </c>
      <c r="P67" s="145"/>
      <c r="Q67" s="148"/>
      <c r="R67" s="148"/>
      <c r="S67" s="148"/>
      <c r="T67" s="148"/>
      <c r="U67" s="519">
        <f>U70</f>
        <v>156000</v>
      </c>
      <c r="V67" s="519">
        <f>V72+V74</f>
        <v>48200</v>
      </c>
      <c r="W67" s="519">
        <f>W70</f>
        <v>156000</v>
      </c>
      <c r="X67" s="519">
        <f>X70</f>
        <v>156000</v>
      </c>
      <c r="Y67" s="679">
        <f>Y70</f>
        <v>156000</v>
      </c>
      <c r="Z67" s="519">
        <f>Z70</f>
        <v>156000</v>
      </c>
      <c r="AA67" s="682">
        <f>AA70</f>
        <v>156000</v>
      </c>
    </row>
    <row r="68" spans="1:27" s="536" customFormat="1" ht="27" customHeight="1">
      <c r="A68" s="540"/>
      <c r="B68" s="622" t="s">
        <v>61</v>
      </c>
      <c r="C68" s="244"/>
      <c r="D68" s="244"/>
      <c r="E68" s="244"/>
      <c r="F68" s="244"/>
      <c r="G68" s="244"/>
      <c r="H68" s="244"/>
      <c r="I68" s="244"/>
      <c r="J68" s="244"/>
      <c r="K68" s="245">
        <v>654</v>
      </c>
      <c r="L68" s="506">
        <v>2</v>
      </c>
      <c r="M68" s="506">
        <v>3</v>
      </c>
      <c r="N68" s="505" t="s">
        <v>226</v>
      </c>
      <c r="O68" s="245">
        <v>0</v>
      </c>
      <c r="P68" s="245"/>
      <c r="Q68" s="246"/>
      <c r="R68" s="246"/>
      <c r="S68" s="246"/>
      <c r="T68" s="246"/>
      <c r="U68" s="517">
        <f>U70</f>
        <v>156000</v>
      </c>
      <c r="V68" s="517"/>
      <c r="W68" s="517">
        <f>W70</f>
        <v>156000</v>
      </c>
      <c r="X68" s="517">
        <f>X70</f>
        <v>156000</v>
      </c>
      <c r="Y68" s="517">
        <f>Y70</f>
        <v>156000</v>
      </c>
      <c r="Z68" s="517">
        <f>Z70</f>
        <v>156000</v>
      </c>
      <c r="AA68" s="516">
        <f>AA70</f>
        <v>156000</v>
      </c>
    </row>
    <row r="69" spans="1:27" s="536" customFormat="1" ht="56.25" customHeight="1">
      <c r="A69" s="540"/>
      <c r="B69" s="507" t="s">
        <v>239</v>
      </c>
      <c r="C69" s="244"/>
      <c r="D69" s="244"/>
      <c r="E69" s="244"/>
      <c r="F69" s="244"/>
      <c r="G69" s="244"/>
      <c r="H69" s="244"/>
      <c r="I69" s="244"/>
      <c r="J69" s="244"/>
      <c r="K69" s="245">
        <v>654</v>
      </c>
      <c r="L69" s="506">
        <v>2</v>
      </c>
      <c r="M69" s="506">
        <v>3</v>
      </c>
      <c r="N69" s="651" t="s">
        <v>155</v>
      </c>
      <c r="O69" s="245">
        <v>0</v>
      </c>
      <c r="P69" s="245"/>
      <c r="Q69" s="246"/>
      <c r="R69" s="246"/>
      <c r="S69" s="246"/>
      <c r="T69" s="246"/>
      <c r="U69" s="516">
        <f>U70</f>
        <v>156000</v>
      </c>
      <c r="V69" s="516">
        <v>161900</v>
      </c>
      <c r="W69" s="516">
        <f>W70</f>
        <v>156000</v>
      </c>
      <c r="X69" s="516">
        <f>X70</f>
        <v>156000</v>
      </c>
      <c r="Y69" s="517">
        <f>Y70</f>
        <v>156000</v>
      </c>
      <c r="Z69" s="516">
        <f>Z70</f>
        <v>156000</v>
      </c>
      <c r="AA69" s="516">
        <f>AA70</f>
        <v>156000</v>
      </c>
    </row>
    <row r="70" spans="1:27" s="536" customFormat="1" ht="103.5" customHeight="1">
      <c r="A70" s="540"/>
      <c r="B70" s="624" t="s">
        <v>242</v>
      </c>
      <c r="C70" s="244"/>
      <c r="D70" s="244"/>
      <c r="E70" s="244"/>
      <c r="F70" s="244"/>
      <c r="G70" s="244"/>
      <c r="H70" s="244"/>
      <c r="I70" s="244"/>
      <c r="J70" s="244"/>
      <c r="K70" s="245">
        <v>654</v>
      </c>
      <c r="L70" s="506">
        <v>2</v>
      </c>
      <c r="M70" s="506">
        <v>3</v>
      </c>
      <c r="N70" s="651" t="s">
        <v>173</v>
      </c>
      <c r="O70" s="245">
        <v>0</v>
      </c>
      <c r="P70" s="245"/>
      <c r="Q70" s="246"/>
      <c r="R70" s="246"/>
      <c r="S70" s="246"/>
      <c r="T70" s="246"/>
      <c r="U70" s="516">
        <f>U73</f>
        <v>156000</v>
      </c>
      <c r="V70" s="516">
        <v>161900</v>
      </c>
      <c r="W70" s="516">
        <f>W73</f>
        <v>156000</v>
      </c>
      <c r="X70" s="516">
        <f>X73</f>
        <v>156000</v>
      </c>
      <c r="Y70" s="517">
        <f>Y73</f>
        <v>156000</v>
      </c>
      <c r="Z70" s="516">
        <f>Z73</f>
        <v>156000</v>
      </c>
      <c r="AA70" s="516">
        <f>AA73</f>
        <v>156000</v>
      </c>
    </row>
    <row r="71" spans="1:27" s="536" customFormat="1" ht="36.75" customHeight="1" hidden="1">
      <c r="A71" s="540"/>
      <c r="B71" s="527"/>
      <c r="C71" s="144"/>
      <c r="D71" s="144"/>
      <c r="E71" s="144"/>
      <c r="F71" s="144"/>
      <c r="G71" s="144"/>
      <c r="H71" s="144"/>
      <c r="I71" s="144"/>
      <c r="J71" s="144"/>
      <c r="K71" s="145"/>
      <c r="L71" s="506"/>
      <c r="M71" s="506"/>
      <c r="N71" s="518"/>
      <c r="O71" s="245"/>
      <c r="P71" s="245"/>
      <c r="Q71" s="246"/>
      <c r="R71" s="246"/>
      <c r="S71" s="246"/>
      <c r="T71" s="246"/>
      <c r="U71" s="516"/>
      <c r="V71" s="516"/>
      <c r="W71" s="516"/>
      <c r="X71" s="516"/>
      <c r="Y71" s="517"/>
      <c r="Z71" s="516"/>
      <c r="AA71" s="516"/>
    </row>
    <row r="72" spans="1:27" s="536" customFormat="1" ht="9" customHeight="1" hidden="1">
      <c r="A72" s="540"/>
      <c r="B72" s="527"/>
      <c r="C72" s="244"/>
      <c r="D72" s="244"/>
      <c r="E72" s="244"/>
      <c r="F72" s="244"/>
      <c r="G72" s="244"/>
      <c r="H72" s="244"/>
      <c r="I72" s="244"/>
      <c r="J72" s="244"/>
      <c r="K72" s="145"/>
      <c r="L72" s="506"/>
      <c r="M72" s="506"/>
      <c r="N72" s="518" t="s">
        <v>148</v>
      </c>
      <c r="O72" s="245"/>
      <c r="P72" s="245"/>
      <c r="Q72" s="246"/>
      <c r="R72" s="246"/>
      <c r="S72" s="246"/>
      <c r="T72" s="246"/>
      <c r="U72" s="516"/>
      <c r="V72" s="516"/>
      <c r="W72" s="516"/>
      <c r="X72" s="516"/>
      <c r="Y72" s="517"/>
      <c r="Z72" s="516"/>
      <c r="AA72" s="516"/>
    </row>
    <row r="73" spans="1:27" s="536" customFormat="1" ht="42" customHeight="1">
      <c r="A73" s="540"/>
      <c r="B73" s="504" t="s">
        <v>147</v>
      </c>
      <c r="C73" s="244"/>
      <c r="D73" s="244"/>
      <c r="E73" s="244"/>
      <c r="F73" s="244"/>
      <c r="G73" s="244"/>
      <c r="H73" s="244"/>
      <c r="I73" s="244"/>
      <c r="J73" s="244"/>
      <c r="K73" s="145">
        <v>654</v>
      </c>
      <c r="L73" s="506">
        <v>2</v>
      </c>
      <c r="M73" s="506">
        <v>3</v>
      </c>
      <c r="N73" s="651" t="s">
        <v>173</v>
      </c>
      <c r="O73" s="245">
        <v>121</v>
      </c>
      <c r="P73" s="245"/>
      <c r="Q73" s="246"/>
      <c r="R73" s="246"/>
      <c r="S73" s="246"/>
      <c r="T73" s="246"/>
      <c r="U73" s="516">
        <v>156000</v>
      </c>
      <c r="V73" s="516">
        <v>48200</v>
      </c>
      <c r="W73" s="516">
        <f>U73</f>
        <v>156000</v>
      </c>
      <c r="X73" s="516">
        <v>156000</v>
      </c>
      <c r="Y73" s="517">
        <f>X73</f>
        <v>156000</v>
      </c>
      <c r="Z73" s="516">
        <v>156000</v>
      </c>
      <c r="AA73" s="516">
        <f>Z73</f>
        <v>156000</v>
      </c>
    </row>
    <row r="74" spans="1:27" s="536" customFormat="1" ht="18" customHeight="1" hidden="1">
      <c r="A74" s="540"/>
      <c r="B74" s="527" t="s">
        <v>113</v>
      </c>
      <c r="C74" s="244"/>
      <c r="D74" s="244"/>
      <c r="E74" s="244"/>
      <c r="F74" s="244"/>
      <c r="G74" s="244"/>
      <c r="H74" s="244"/>
      <c r="I74" s="244"/>
      <c r="J74" s="244"/>
      <c r="K74" s="145">
        <v>654</v>
      </c>
      <c r="L74" s="506">
        <v>2</v>
      </c>
      <c r="M74" s="506">
        <v>3</v>
      </c>
      <c r="N74" s="651" t="s">
        <v>173</v>
      </c>
      <c r="O74" s="245">
        <v>244</v>
      </c>
      <c r="P74" s="245"/>
      <c r="Q74" s="246"/>
      <c r="R74" s="246"/>
      <c r="S74" s="246"/>
      <c r="T74" s="246"/>
      <c r="U74" s="516">
        <v>0</v>
      </c>
      <c r="V74" s="516">
        <v>48200</v>
      </c>
      <c r="W74" s="516">
        <f>U74</f>
        <v>0</v>
      </c>
      <c r="X74" s="516">
        <v>0</v>
      </c>
      <c r="Y74" s="517">
        <v>0</v>
      </c>
      <c r="Z74" s="516">
        <v>0</v>
      </c>
      <c r="AA74" s="516">
        <v>0</v>
      </c>
    </row>
    <row r="75" spans="1:27" s="539" customFormat="1" ht="26.25">
      <c r="A75" s="538"/>
      <c r="B75" s="526" t="s">
        <v>49</v>
      </c>
      <c r="C75" s="144"/>
      <c r="D75" s="144"/>
      <c r="E75" s="144"/>
      <c r="F75" s="144"/>
      <c r="G75" s="144"/>
      <c r="H75" s="144"/>
      <c r="I75" s="144"/>
      <c r="J75" s="144"/>
      <c r="K75" s="145">
        <v>654</v>
      </c>
      <c r="L75" s="146">
        <v>3</v>
      </c>
      <c r="M75" s="146">
        <v>0</v>
      </c>
      <c r="N75" s="147" t="s">
        <v>226</v>
      </c>
      <c r="O75" s="145">
        <v>0</v>
      </c>
      <c r="P75" s="145"/>
      <c r="Q75" s="148">
        <v>30000</v>
      </c>
      <c r="R75" s="148">
        <v>486000</v>
      </c>
      <c r="S75" s="148">
        <v>105000</v>
      </c>
      <c r="T75" s="148">
        <v>498000</v>
      </c>
      <c r="U75" s="149">
        <f>U76+U80+U89</f>
        <v>189860</v>
      </c>
      <c r="V75" s="149">
        <f>V76+V80</f>
        <v>10500</v>
      </c>
      <c r="W75" s="149">
        <f>W76+W80+W89</f>
        <v>16800</v>
      </c>
      <c r="X75" s="149">
        <f>X76+X80+X89</f>
        <v>80126</v>
      </c>
      <c r="Y75" s="150">
        <f>Y76+Y80</f>
        <v>16800</v>
      </c>
      <c r="Z75" s="149">
        <f>Z76+Z80+Z89</f>
        <v>80126</v>
      </c>
      <c r="AA75" s="149">
        <f>AA76+AA80</f>
        <v>16800</v>
      </c>
    </row>
    <row r="76" spans="1:27" s="536" customFormat="1" ht="12.75">
      <c r="A76" s="540"/>
      <c r="B76" s="654" t="s">
        <v>107</v>
      </c>
      <c r="C76" s="244"/>
      <c r="D76" s="244"/>
      <c r="E76" s="244"/>
      <c r="F76" s="244"/>
      <c r="G76" s="244"/>
      <c r="H76" s="244"/>
      <c r="I76" s="244"/>
      <c r="J76" s="244"/>
      <c r="K76" s="145">
        <v>654</v>
      </c>
      <c r="L76" s="506">
        <v>3</v>
      </c>
      <c r="M76" s="506">
        <v>4</v>
      </c>
      <c r="N76" s="505" t="s">
        <v>226</v>
      </c>
      <c r="O76" s="245">
        <v>0</v>
      </c>
      <c r="P76" s="245"/>
      <c r="Q76" s="246">
        <v>30000</v>
      </c>
      <c r="R76" s="246">
        <v>486000</v>
      </c>
      <c r="S76" s="246">
        <v>105000</v>
      </c>
      <c r="T76" s="246">
        <v>498000</v>
      </c>
      <c r="U76" s="247">
        <f aca="true" t="shared" si="0" ref="U76:AA76">U77</f>
        <v>16800</v>
      </c>
      <c r="V76" s="247">
        <f t="shared" si="0"/>
        <v>10500</v>
      </c>
      <c r="W76" s="247">
        <f t="shared" si="0"/>
        <v>16800</v>
      </c>
      <c r="X76" s="247">
        <f t="shared" si="0"/>
        <v>16800</v>
      </c>
      <c r="Y76" s="248">
        <f t="shared" si="0"/>
        <v>16800</v>
      </c>
      <c r="Z76" s="247">
        <f t="shared" si="0"/>
        <v>16800</v>
      </c>
      <c r="AA76" s="247">
        <f t="shared" si="0"/>
        <v>16800</v>
      </c>
    </row>
    <row r="77" spans="1:27" s="536" customFormat="1" ht="55.5" customHeight="1">
      <c r="A77" s="540"/>
      <c r="B77" s="507" t="s">
        <v>239</v>
      </c>
      <c r="C77" s="244"/>
      <c r="D77" s="244"/>
      <c r="E77" s="244"/>
      <c r="F77" s="244"/>
      <c r="G77" s="244"/>
      <c r="H77" s="244"/>
      <c r="I77" s="244"/>
      <c r="J77" s="244"/>
      <c r="K77" s="145">
        <v>654</v>
      </c>
      <c r="L77" s="506">
        <v>3</v>
      </c>
      <c r="M77" s="506">
        <v>4</v>
      </c>
      <c r="N77" s="651" t="s">
        <v>155</v>
      </c>
      <c r="O77" s="245">
        <v>0</v>
      </c>
      <c r="P77" s="245"/>
      <c r="Q77" s="246">
        <v>30000</v>
      </c>
      <c r="R77" s="246">
        <v>486000</v>
      </c>
      <c r="S77" s="246">
        <v>105000</v>
      </c>
      <c r="T77" s="246">
        <v>498000</v>
      </c>
      <c r="U77" s="247">
        <f aca="true" t="shared" si="1" ref="U77:AA77">U79</f>
        <v>16800</v>
      </c>
      <c r="V77" s="247">
        <f t="shared" si="1"/>
        <v>10500</v>
      </c>
      <c r="W77" s="247">
        <f t="shared" si="1"/>
        <v>16800</v>
      </c>
      <c r="X77" s="247">
        <f t="shared" si="1"/>
        <v>16800</v>
      </c>
      <c r="Y77" s="248">
        <f t="shared" si="1"/>
        <v>16800</v>
      </c>
      <c r="Z77" s="247">
        <f t="shared" si="1"/>
        <v>16800</v>
      </c>
      <c r="AA77" s="247">
        <f t="shared" si="1"/>
        <v>16800</v>
      </c>
    </row>
    <row r="78" spans="1:27" s="536" customFormat="1" ht="180" customHeight="1">
      <c r="A78" s="540"/>
      <c r="B78" s="717" t="s">
        <v>278</v>
      </c>
      <c r="C78" s="244"/>
      <c r="D78" s="244"/>
      <c r="E78" s="244"/>
      <c r="F78" s="244"/>
      <c r="G78" s="244"/>
      <c r="H78" s="244"/>
      <c r="I78" s="244"/>
      <c r="J78" s="244"/>
      <c r="K78" s="145">
        <v>654</v>
      </c>
      <c r="L78" s="506">
        <v>3</v>
      </c>
      <c r="M78" s="506">
        <v>4</v>
      </c>
      <c r="N78" s="651" t="s">
        <v>244</v>
      </c>
      <c r="O78" s="245">
        <v>0</v>
      </c>
      <c r="P78" s="245"/>
      <c r="Q78" s="246"/>
      <c r="R78" s="246"/>
      <c r="S78" s="246"/>
      <c r="T78" s="246"/>
      <c r="U78" s="247">
        <v>16800</v>
      </c>
      <c r="V78" s="247">
        <v>10500</v>
      </c>
      <c r="W78" s="247">
        <f>U78</f>
        <v>16800</v>
      </c>
      <c r="X78" s="247">
        <v>16800</v>
      </c>
      <c r="Y78" s="248">
        <f>X78</f>
        <v>16800</v>
      </c>
      <c r="Z78" s="247">
        <v>16800</v>
      </c>
      <c r="AA78" s="247">
        <f>Z78</f>
        <v>16800</v>
      </c>
    </row>
    <row r="79" spans="1:27" s="536" customFormat="1" ht="27" customHeight="1">
      <c r="A79" s="540"/>
      <c r="B79" s="527" t="s">
        <v>113</v>
      </c>
      <c r="C79" s="244"/>
      <c r="D79" s="244"/>
      <c r="E79" s="244"/>
      <c r="F79" s="244"/>
      <c r="G79" s="244"/>
      <c r="H79" s="244"/>
      <c r="I79" s="244"/>
      <c r="J79" s="244"/>
      <c r="K79" s="145">
        <v>654</v>
      </c>
      <c r="L79" s="506">
        <v>3</v>
      </c>
      <c r="M79" s="506">
        <v>4</v>
      </c>
      <c r="N79" s="651" t="s">
        <v>244</v>
      </c>
      <c r="O79" s="245">
        <v>244</v>
      </c>
      <c r="P79" s="245"/>
      <c r="Q79" s="246">
        <v>30000</v>
      </c>
      <c r="R79" s="246">
        <v>486000</v>
      </c>
      <c r="S79" s="246">
        <v>105000</v>
      </c>
      <c r="T79" s="246">
        <v>498000</v>
      </c>
      <c r="U79" s="247">
        <v>16800</v>
      </c>
      <c r="V79" s="247">
        <v>10500</v>
      </c>
      <c r="W79" s="247">
        <f>U79</f>
        <v>16800</v>
      </c>
      <c r="X79" s="247">
        <v>16800</v>
      </c>
      <c r="Y79" s="248">
        <f>X79</f>
        <v>16800</v>
      </c>
      <c r="Z79" s="247">
        <v>16800</v>
      </c>
      <c r="AA79" s="247">
        <f>Z79</f>
        <v>16800</v>
      </c>
    </row>
    <row r="80" spans="1:27" s="536" customFormat="1" ht="54" customHeight="1">
      <c r="A80" s="540"/>
      <c r="B80" s="542" t="s">
        <v>115</v>
      </c>
      <c r="C80" s="543"/>
      <c r="D80" s="762"/>
      <c r="E80" s="762"/>
      <c r="F80" s="762"/>
      <c r="G80" s="762"/>
      <c r="H80" s="762"/>
      <c r="I80" s="762"/>
      <c r="J80" s="763"/>
      <c r="K80" s="145">
        <v>654</v>
      </c>
      <c r="L80" s="546">
        <v>3</v>
      </c>
      <c r="M80" s="546">
        <v>9</v>
      </c>
      <c r="N80" s="505" t="s">
        <v>226</v>
      </c>
      <c r="O80" s="548">
        <v>0</v>
      </c>
      <c r="P80" s="245"/>
      <c r="Q80" s="246"/>
      <c r="R80" s="246"/>
      <c r="S80" s="246"/>
      <c r="T80" s="246"/>
      <c r="U80" s="247">
        <f>U81+U84</f>
        <v>167300</v>
      </c>
      <c r="V80" s="247">
        <f>V81</f>
        <v>0</v>
      </c>
      <c r="W80" s="248"/>
      <c r="X80" s="247">
        <f>X81</f>
        <v>60000</v>
      </c>
      <c r="Y80" s="248"/>
      <c r="Z80" s="247">
        <f>Z81</f>
        <v>60000</v>
      </c>
      <c r="AA80" s="247"/>
    </row>
    <row r="81" spans="1:27" s="536" customFormat="1" ht="48.75" customHeight="1">
      <c r="A81" s="540"/>
      <c r="B81" s="623" t="s">
        <v>176</v>
      </c>
      <c r="C81" s="543"/>
      <c r="D81" s="762"/>
      <c r="E81" s="762"/>
      <c r="F81" s="762"/>
      <c r="G81" s="762"/>
      <c r="H81" s="762"/>
      <c r="I81" s="762"/>
      <c r="J81" s="763"/>
      <c r="K81" s="145">
        <v>654</v>
      </c>
      <c r="L81" s="546">
        <v>3</v>
      </c>
      <c r="M81" s="546">
        <v>9</v>
      </c>
      <c r="N81" s="655" t="s">
        <v>174</v>
      </c>
      <c r="O81" s="548">
        <v>0</v>
      </c>
      <c r="P81" s="245"/>
      <c r="Q81" s="246"/>
      <c r="R81" s="246"/>
      <c r="S81" s="246"/>
      <c r="T81" s="246"/>
      <c r="U81" s="247">
        <f>U83</f>
        <v>60000</v>
      </c>
      <c r="V81" s="247">
        <f>V82</f>
        <v>0</v>
      </c>
      <c r="W81" s="248"/>
      <c r="X81" s="247">
        <f>X83</f>
        <v>60000</v>
      </c>
      <c r="Y81" s="248"/>
      <c r="Z81" s="247">
        <f>Z83</f>
        <v>60000</v>
      </c>
      <c r="AA81" s="247"/>
    </row>
    <row r="82" spans="1:27" s="536" customFormat="1" ht="77.25" customHeight="1">
      <c r="A82" s="540"/>
      <c r="B82" s="623" t="s">
        <v>245</v>
      </c>
      <c r="C82" s="543"/>
      <c r="D82" s="763"/>
      <c r="E82" s="767"/>
      <c r="F82" s="767"/>
      <c r="G82" s="767"/>
      <c r="H82" s="767"/>
      <c r="I82" s="767"/>
      <c r="J82" s="768"/>
      <c r="K82" s="145">
        <v>654</v>
      </c>
      <c r="L82" s="546">
        <v>3</v>
      </c>
      <c r="M82" s="546">
        <v>9</v>
      </c>
      <c r="N82" s="655" t="s">
        <v>279</v>
      </c>
      <c r="O82" s="548">
        <v>0</v>
      </c>
      <c r="P82" s="245"/>
      <c r="Q82" s="246"/>
      <c r="R82" s="246"/>
      <c r="S82" s="246"/>
      <c r="T82" s="246"/>
      <c r="U82" s="247">
        <f>U83</f>
        <v>60000</v>
      </c>
      <c r="V82" s="247"/>
      <c r="W82" s="248"/>
      <c r="X82" s="247">
        <f>X83</f>
        <v>60000</v>
      </c>
      <c r="Y82" s="248"/>
      <c r="Z82" s="247">
        <f>Z83</f>
        <v>60000</v>
      </c>
      <c r="AA82" s="247"/>
    </row>
    <row r="83" spans="1:27" s="536" customFormat="1" ht="39.75" customHeight="1">
      <c r="A83" s="540"/>
      <c r="B83" s="527" t="s">
        <v>113</v>
      </c>
      <c r="C83" s="543"/>
      <c r="D83" s="545"/>
      <c r="E83" s="493"/>
      <c r="F83" s="493"/>
      <c r="G83" s="493"/>
      <c r="H83" s="493"/>
      <c r="I83" s="493"/>
      <c r="J83" s="493"/>
      <c r="K83" s="145">
        <v>654</v>
      </c>
      <c r="L83" s="546">
        <v>3</v>
      </c>
      <c r="M83" s="546">
        <v>9</v>
      </c>
      <c r="N83" s="655" t="s">
        <v>279</v>
      </c>
      <c r="O83" s="548">
        <v>244</v>
      </c>
      <c r="P83" s="245"/>
      <c r="Q83" s="246"/>
      <c r="R83" s="246"/>
      <c r="S83" s="246"/>
      <c r="T83" s="246"/>
      <c r="U83" s="247">
        <v>60000</v>
      </c>
      <c r="V83" s="247">
        <v>60000</v>
      </c>
      <c r="W83" s="248"/>
      <c r="X83" s="247">
        <v>60000</v>
      </c>
      <c r="Y83" s="248"/>
      <c r="Z83" s="247">
        <v>60000</v>
      </c>
      <c r="AA83" s="247"/>
    </row>
    <row r="84" spans="1:27" s="536" customFormat="1" ht="69" customHeight="1">
      <c r="A84" s="540"/>
      <c r="B84" s="718" t="s">
        <v>280</v>
      </c>
      <c r="C84" s="543"/>
      <c r="D84" s="762"/>
      <c r="E84" s="762"/>
      <c r="F84" s="762"/>
      <c r="G84" s="762"/>
      <c r="H84" s="762"/>
      <c r="I84" s="762"/>
      <c r="J84" s="763"/>
      <c r="K84" s="145">
        <v>654</v>
      </c>
      <c r="L84" s="546">
        <v>3</v>
      </c>
      <c r="M84" s="546">
        <v>9</v>
      </c>
      <c r="N84" s="655" t="s">
        <v>177</v>
      </c>
      <c r="O84" s="548">
        <v>0</v>
      </c>
      <c r="P84" s="245"/>
      <c r="Q84" s="246"/>
      <c r="R84" s="246"/>
      <c r="S84" s="246"/>
      <c r="T84" s="246"/>
      <c r="U84" s="247">
        <f>U85+U87</f>
        <v>107300</v>
      </c>
      <c r="V84" s="247">
        <v>60000</v>
      </c>
      <c r="W84" s="517"/>
      <c r="X84" s="247"/>
      <c r="Y84" s="248"/>
      <c r="Z84" s="247"/>
      <c r="AA84" s="247"/>
    </row>
    <row r="85" spans="1:27" s="536" customFormat="1" ht="165" customHeight="1">
      <c r="A85" s="540"/>
      <c r="B85" s="623" t="s">
        <v>281</v>
      </c>
      <c r="C85" s="543"/>
      <c r="D85" s="762"/>
      <c r="E85" s="762"/>
      <c r="F85" s="762"/>
      <c r="G85" s="762"/>
      <c r="H85" s="762"/>
      <c r="I85" s="762"/>
      <c r="J85" s="763"/>
      <c r="K85" s="145">
        <v>654</v>
      </c>
      <c r="L85" s="546">
        <v>3</v>
      </c>
      <c r="M85" s="546">
        <v>9</v>
      </c>
      <c r="N85" s="655" t="s">
        <v>259</v>
      </c>
      <c r="O85" s="548">
        <v>0</v>
      </c>
      <c r="P85" s="245"/>
      <c r="Q85" s="246"/>
      <c r="R85" s="246"/>
      <c r="S85" s="246"/>
      <c r="T85" s="246"/>
      <c r="U85" s="247">
        <v>87300</v>
      </c>
      <c r="V85" s="247">
        <v>60000</v>
      </c>
      <c r="W85" s="517"/>
      <c r="X85" s="247"/>
      <c r="Y85" s="248"/>
      <c r="Z85" s="247"/>
      <c r="AA85" s="247"/>
    </row>
    <row r="86" spans="1:27" s="536" customFormat="1" ht="34.5" customHeight="1">
      <c r="A86" s="540"/>
      <c r="B86" s="527" t="s">
        <v>113</v>
      </c>
      <c r="C86" s="543"/>
      <c r="D86" s="544"/>
      <c r="E86" s="544"/>
      <c r="F86" s="544"/>
      <c r="G86" s="544"/>
      <c r="H86" s="544"/>
      <c r="I86" s="544"/>
      <c r="J86" s="545"/>
      <c r="K86" s="145">
        <v>654</v>
      </c>
      <c r="L86" s="546">
        <v>3</v>
      </c>
      <c r="M86" s="546">
        <v>9</v>
      </c>
      <c r="N86" s="655" t="s">
        <v>259</v>
      </c>
      <c r="O86" s="548">
        <v>244</v>
      </c>
      <c r="P86" s="245"/>
      <c r="Q86" s="246"/>
      <c r="R86" s="246"/>
      <c r="S86" s="246"/>
      <c r="T86" s="246"/>
      <c r="U86" s="247">
        <v>87300</v>
      </c>
      <c r="V86" s="247"/>
      <c r="W86" s="517"/>
      <c r="X86" s="247"/>
      <c r="Y86" s="248"/>
      <c r="Z86" s="247"/>
      <c r="AA86" s="247"/>
    </row>
    <row r="87" spans="1:27" s="536" customFormat="1" ht="107.25" customHeight="1">
      <c r="A87" s="540"/>
      <c r="B87" s="656" t="s">
        <v>282</v>
      </c>
      <c r="C87" s="543"/>
      <c r="D87" s="762"/>
      <c r="E87" s="762"/>
      <c r="F87" s="762"/>
      <c r="G87" s="762"/>
      <c r="H87" s="762"/>
      <c r="I87" s="762"/>
      <c r="J87" s="763"/>
      <c r="K87" s="145">
        <v>654</v>
      </c>
      <c r="L87" s="546">
        <v>3</v>
      </c>
      <c r="M87" s="546">
        <v>9</v>
      </c>
      <c r="N87" s="655" t="s">
        <v>178</v>
      </c>
      <c r="O87" s="548">
        <v>0</v>
      </c>
      <c r="P87" s="245"/>
      <c r="Q87" s="246"/>
      <c r="R87" s="246"/>
      <c r="S87" s="246"/>
      <c r="T87" s="246"/>
      <c r="U87" s="247">
        <v>20000</v>
      </c>
      <c r="V87" s="247">
        <v>60000</v>
      </c>
      <c r="W87" s="248"/>
      <c r="X87" s="247"/>
      <c r="Y87" s="248"/>
      <c r="Z87" s="247"/>
      <c r="AA87" s="247"/>
    </row>
    <row r="88" spans="1:27" s="536" customFormat="1" ht="25.5" customHeight="1">
      <c r="A88" s="540"/>
      <c r="B88" s="527" t="s">
        <v>113</v>
      </c>
      <c r="C88" s="543"/>
      <c r="D88" s="544"/>
      <c r="E88" s="544"/>
      <c r="F88" s="544"/>
      <c r="G88" s="544"/>
      <c r="H88" s="544"/>
      <c r="I88" s="544"/>
      <c r="J88" s="545"/>
      <c r="K88" s="145">
        <v>654</v>
      </c>
      <c r="L88" s="546">
        <v>3</v>
      </c>
      <c r="M88" s="546">
        <v>9</v>
      </c>
      <c r="N88" s="655" t="s">
        <v>178</v>
      </c>
      <c r="O88" s="548">
        <v>244</v>
      </c>
      <c r="P88" s="245"/>
      <c r="Q88" s="246"/>
      <c r="R88" s="246"/>
      <c r="S88" s="246"/>
      <c r="T88" s="246"/>
      <c r="U88" s="247">
        <v>20000</v>
      </c>
      <c r="V88" s="247"/>
      <c r="W88" s="248"/>
      <c r="X88" s="247"/>
      <c r="Y88" s="248"/>
      <c r="Z88" s="247"/>
      <c r="AA88" s="247"/>
    </row>
    <row r="89" spans="1:27" s="536" customFormat="1" ht="40.5" customHeight="1">
      <c r="A89" s="540"/>
      <c r="B89" s="549" t="s">
        <v>133</v>
      </c>
      <c r="C89" s="244"/>
      <c r="D89" s="244"/>
      <c r="E89" s="244"/>
      <c r="F89" s="244"/>
      <c r="G89" s="244"/>
      <c r="H89" s="244"/>
      <c r="I89" s="244"/>
      <c r="J89" s="244"/>
      <c r="K89" s="145">
        <v>654</v>
      </c>
      <c r="L89" s="249">
        <v>3</v>
      </c>
      <c r="M89" s="249">
        <v>14</v>
      </c>
      <c r="N89" s="505" t="s">
        <v>226</v>
      </c>
      <c r="O89" s="548">
        <v>0</v>
      </c>
      <c r="P89" s="245"/>
      <c r="Q89" s="246"/>
      <c r="R89" s="246"/>
      <c r="S89" s="246"/>
      <c r="T89" s="246"/>
      <c r="U89" s="247">
        <f>U94</f>
        <v>5760</v>
      </c>
      <c r="V89" s="247">
        <f>V90</f>
        <v>2386000</v>
      </c>
      <c r="W89" s="248"/>
      <c r="X89" s="247">
        <f>X94</f>
        <v>3326</v>
      </c>
      <c r="Y89" s="248"/>
      <c r="Z89" s="247">
        <f>Z94</f>
        <v>3326</v>
      </c>
      <c r="AA89" s="247"/>
    </row>
    <row r="90" spans="1:27" s="536" customFormat="1" ht="3.75" customHeight="1" hidden="1">
      <c r="A90" s="540"/>
      <c r="B90" s="542" t="s">
        <v>129</v>
      </c>
      <c r="C90" s="244"/>
      <c r="D90" s="244"/>
      <c r="E90" s="244"/>
      <c r="F90" s="244"/>
      <c r="G90" s="244"/>
      <c r="H90" s="244"/>
      <c r="I90" s="244"/>
      <c r="J90" s="244"/>
      <c r="K90" s="145">
        <v>654</v>
      </c>
      <c r="L90" s="249">
        <v>3</v>
      </c>
      <c r="M90" s="249">
        <v>14</v>
      </c>
      <c r="N90" s="251">
        <v>7951600</v>
      </c>
      <c r="O90" s="250">
        <v>0</v>
      </c>
      <c r="P90" s="245"/>
      <c r="Q90" s="246"/>
      <c r="R90" s="246"/>
      <c r="S90" s="246"/>
      <c r="T90" s="246"/>
      <c r="U90" s="247">
        <f>U91</f>
        <v>0</v>
      </c>
      <c r="V90" s="247">
        <v>2386000</v>
      </c>
      <c r="W90" s="248"/>
      <c r="X90" s="247">
        <f>X91</f>
        <v>0</v>
      </c>
      <c r="Y90" s="248"/>
      <c r="Z90" s="247">
        <f>Z91</f>
        <v>0</v>
      </c>
      <c r="AA90" s="247"/>
    </row>
    <row r="91" spans="1:27" s="536" customFormat="1" ht="12.75" hidden="1">
      <c r="A91" s="540"/>
      <c r="B91" s="542" t="s">
        <v>120</v>
      </c>
      <c r="C91" s="244"/>
      <c r="D91" s="244"/>
      <c r="E91" s="244"/>
      <c r="F91" s="244"/>
      <c r="G91" s="244"/>
      <c r="H91" s="244"/>
      <c r="I91" s="244"/>
      <c r="J91" s="244"/>
      <c r="K91" s="145">
        <v>654</v>
      </c>
      <c r="L91" s="249">
        <v>3</v>
      </c>
      <c r="M91" s="249">
        <v>14</v>
      </c>
      <c r="N91" s="251">
        <v>7951600</v>
      </c>
      <c r="O91" s="250">
        <v>540</v>
      </c>
      <c r="P91" s="245"/>
      <c r="Q91" s="246"/>
      <c r="R91" s="246"/>
      <c r="S91" s="246"/>
      <c r="T91" s="246"/>
      <c r="U91" s="247">
        <v>0</v>
      </c>
      <c r="V91" s="247">
        <v>2386000</v>
      </c>
      <c r="W91" s="248"/>
      <c r="X91" s="247">
        <v>0</v>
      </c>
      <c r="Y91" s="248"/>
      <c r="Z91" s="247">
        <v>0</v>
      </c>
      <c r="AA91" s="247"/>
    </row>
    <row r="92" spans="1:27" s="536" customFormat="1" ht="66" hidden="1">
      <c r="A92" s="540"/>
      <c r="B92" s="542" t="s">
        <v>130</v>
      </c>
      <c r="C92" s="244"/>
      <c r="D92" s="244"/>
      <c r="E92" s="244"/>
      <c r="F92" s="244"/>
      <c r="G92" s="244"/>
      <c r="H92" s="244"/>
      <c r="I92" s="244"/>
      <c r="J92" s="244"/>
      <c r="K92" s="145">
        <v>654</v>
      </c>
      <c r="L92" s="249">
        <v>3</v>
      </c>
      <c r="M92" s="249">
        <v>14</v>
      </c>
      <c r="N92" s="251">
        <v>5220700</v>
      </c>
      <c r="O92" s="250">
        <v>0</v>
      </c>
      <c r="P92" s="245"/>
      <c r="Q92" s="246"/>
      <c r="R92" s="246"/>
      <c r="S92" s="246"/>
      <c r="T92" s="246"/>
      <c r="U92" s="247">
        <f>U93</f>
        <v>0</v>
      </c>
      <c r="V92" s="247">
        <v>2386000</v>
      </c>
      <c r="W92" s="248"/>
      <c r="X92" s="247">
        <f>X93</f>
        <v>0</v>
      </c>
      <c r="Y92" s="248"/>
      <c r="Z92" s="247">
        <f>Z93</f>
        <v>0</v>
      </c>
      <c r="AA92" s="247"/>
    </row>
    <row r="93" spans="1:27" s="536" customFormat="1" ht="12.75" hidden="1">
      <c r="A93" s="540"/>
      <c r="B93" s="542" t="s">
        <v>120</v>
      </c>
      <c r="C93" s="244"/>
      <c r="D93" s="244"/>
      <c r="E93" s="244"/>
      <c r="F93" s="244"/>
      <c r="G93" s="244"/>
      <c r="H93" s="244"/>
      <c r="I93" s="244"/>
      <c r="J93" s="244"/>
      <c r="K93" s="145">
        <v>654</v>
      </c>
      <c r="L93" s="249">
        <v>3</v>
      </c>
      <c r="M93" s="249">
        <v>14</v>
      </c>
      <c r="N93" s="251">
        <v>5220700</v>
      </c>
      <c r="O93" s="250">
        <v>540</v>
      </c>
      <c r="P93" s="245"/>
      <c r="Q93" s="246"/>
      <c r="R93" s="246"/>
      <c r="S93" s="246"/>
      <c r="T93" s="246"/>
      <c r="U93" s="247">
        <v>0</v>
      </c>
      <c r="V93" s="247">
        <v>2386000</v>
      </c>
      <c r="W93" s="248"/>
      <c r="X93" s="247">
        <v>0</v>
      </c>
      <c r="Y93" s="248"/>
      <c r="Z93" s="247">
        <v>0</v>
      </c>
      <c r="AA93" s="247"/>
    </row>
    <row r="94" spans="1:27" s="536" customFormat="1" ht="66">
      <c r="A94" s="540"/>
      <c r="B94" s="719" t="s">
        <v>283</v>
      </c>
      <c r="C94" s="244"/>
      <c r="D94" s="244"/>
      <c r="E94" s="244"/>
      <c r="F94" s="244"/>
      <c r="G94" s="244"/>
      <c r="H94" s="244"/>
      <c r="I94" s="244"/>
      <c r="J94" s="244"/>
      <c r="K94" s="145">
        <v>654</v>
      </c>
      <c r="L94" s="546">
        <v>3</v>
      </c>
      <c r="M94" s="546">
        <v>14</v>
      </c>
      <c r="N94" s="655" t="s">
        <v>209</v>
      </c>
      <c r="O94" s="548">
        <v>0</v>
      </c>
      <c r="P94" s="245"/>
      <c r="Q94" s="246"/>
      <c r="R94" s="246"/>
      <c r="S94" s="246"/>
      <c r="T94" s="246"/>
      <c r="U94" s="247">
        <v>5760</v>
      </c>
      <c r="V94" s="247">
        <v>455</v>
      </c>
      <c r="W94" s="247"/>
      <c r="X94" s="247">
        <v>3326</v>
      </c>
      <c r="Y94" s="248"/>
      <c r="Z94" s="247">
        <v>3326</v>
      </c>
      <c r="AA94" s="247"/>
    </row>
    <row r="95" spans="1:27" s="536" customFormat="1" ht="174.75" customHeight="1">
      <c r="A95" s="540"/>
      <c r="B95" s="623" t="s">
        <v>284</v>
      </c>
      <c r="C95" s="244"/>
      <c r="D95" s="244"/>
      <c r="E95" s="244"/>
      <c r="F95" s="244"/>
      <c r="G95" s="244"/>
      <c r="H95" s="244"/>
      <c r="I95" s="244"/>
      <c r="J95" s="244"/>
      <c r="K95" s="145">
        <v>654</v>
      </c>
      <c r="L95" s="546">
        <v>3</v>
      </c>
      <c r="M95" s="546">
        <v>14</v>
      </c>
      <c r="N95" s="657" t="s">
        <v>285</v>
      </c>
      <c r="O95" s="548">
        <v>0</v>
      </c>
      <c r="P95" s="245"/>
      <c r="Q95" s="246"/>
      <c r="R95" s="246"/>
      <c r="S95" s="246"/>
      <c r="T95" s="246"/>
      <c r="U95" s="247">
        <v>4032</v>
      </c>
      <c r="V95" s="247"/>
      <c r="W95" s="247"/>
      <c r="X95" s="247">
        <v>2328</v>
      </c>
      <c r="Y95" s="248"/>
      <c r="Z95" s="247">
        <v>2328</v>
      </c>
      <c r="AA95" s="247"/>
    </row>
    <row r="96" spans="1:27" s="536" customFormat="1" ht="33.75" customHeight="1">
      <c r="A96" s="540"/>
      <c r="B96" s="527" t="s">
        <v>113</v>
      </c>
      <c r="C96" s="244"/>
      <c r="D96" s="244"/>
      <c r="E96" s="244"/>
      <c r="F96" s="244"/>
      <c r="G96" s="244"/>
      <c r="H96" s="244"/>
      <c r="I96" s="244"/>
      <c r="J96" s="244"/>
      <c r="K96" s="145">
        <v>654</v>
      </c>
      <c r="L96" s="546">
        <v>3</v>
      </c>
      <c r="M96" s="546">
        <v>14</v>
      </c>
      <c r="N96" s="657" t="s">
        <v>285</v>
      </c>
      <c r="O96" s="548">
        <v>244</v>
      </c>
      <c r="P96" s="245"/>
      <c r="Q96" s="246"/>
      <c r="R96" s="246"/>
      <c r="S96" s="246"/>
      <c r="T96" s="246"/>
      <c r="U96" s="247">
        <v>4032</v>
      </c>
      <c r="V96" s="247"/>
      <c r="W96" s="247"/>
      <c r="X96" s="247">
        <v>2328</v>
      </c>
      <c r="Y96" s="248"/>
      <c r="Z96" s="247">
        <v>2328</v>
      </c>
      <c r="AA96" s="247"/>
    </row>
    <row r="97" spans="1:27" s="536" customFormat="1" ht="140.25" customHeight="1">
      <c r="A97" s="540"/>
      <c r="B97" s="623" t="s">
        <v>286</v>
      </c>
      <c r="C97" s="244"/>
      <c r="D97" s="244"/>
      <c r="E97" s="244"/>
      <c r="F97" s="244"/>
      <c r="G97" s="244"/>
      <c r="H97" s="244"/>
      <c r="I97" s="244"/>
      <c r="J97" s="244"/>
      <c r="K97" s="145">
        <v>654</v>
      </c>
      <c r="L97" s="546">
        <v>3</v>
      </c>
      <c r="M97" s="546">
        <v>14</v>
      </c>
      <c r="N97" s="659" t="s">
        <v>179</v>
      </c>
      <c r="O97" s="548">
        <v>0</v>
      </c>
      <c r="P97" s="245"/>
      <c r="Q97" s="246"/>
      <c r="R97" s="246"/>
      <c r="S97" s="246"/>
      <c r="T97" s="246"/>
      <c r="U97" s="247">
        <v>1728</v>
      </c>
      <c r="V97" s="247">
        <v>455</v>
      </c>
      <c r="W97" s="247"/>
      <c r="X97" s="247">
        <v>998</v>
      </c>
      <c r="Y97" s="248"/>
      <c r="Z97" s="247">
        <v>998</v>
      </c>
      <c r="AA97" s="247"/>
    </row>
    <row r="98" spans="1:27" s="536" customFormat="1" ht="32.25" customHeight="1">
      <c r="A98" s="540"/>
      <c r="B98" s="527" t="s">
        <v>113</v>
      </c>
      <c r="C98" s="244"/>
      <c r="D98" s="244"/>
      <c r="E98" s="244"/>
      <c r="F98" s="244"/>
      <c r="G98" s="244"/>
      <c r="H98" s="244"/>
      <c r="I98" s="244"/>
      <c r="J98" s="244"/>
      <c r="K98" s="145">
        <v>654</v>
      </c>
      <c r="L98" s="546">
        <v>3</v>
      </c>
      <c r="M98" s="546">
        <v>14</v>
      </c>
      <c r="N98" s="659" t="s">
        <v>179</v>
      </c>
      <c r="O98" s="548">
        <v>244</v>
      </c>
      <c r="P98" s="245"/>
      <c r="Q98" s="246"/>
      <c r="R98" s="246"/>
      <c r="S98" s="246"/>
      <c r="T98" s="246"/>
      <c r="U98" s="247">
        <v>1728</v>
      </c>
      <c r="V98" s="247">
        <v>455</v>
      </c>
      <c r="W98" s="247"/>
      <c r="X98" s="247">
        <v>998</v>
      </c>
      <c r="Y98" s="248"/>
      <c r="Z98" s="247">
        <v>998</v>
      </c>
      <c r="AA98" s="247"/>
    </row>
    <row r="99" spans="1:27" s="539" customFormat="1" ht="18.75" customHeight="1">
      <c r="A99" s="538"/>
      <c r="B99" s="526" t="s">
        <v>50</v>
      </c>
      <c r="C99" s="144"/>
      <c r="D99" s="144"/>
      <c r="E99" s="144"/>
      <c r="F99" s="144"/>
      <c r="G99" s="144"/>
      <c r="H99" s="144"/>
      <c r="I99" s="144"/>
      <c r="J99" s="144"/>
      <c r="K99" s="145">
        <v>654</v>
      </c>
      <c r="L99" s="146">
        <v>4</v>
      </c>
      <c r="M99" s="146">
        <v>0</v>
      </c>
      <c r="N99" s="147" t="s">
        <v>226</v>
      </c>
      <c r="O99" s="145">
        <v>0</v>
      </c>
      <c r="P99" s="145"/>
      <c r="Q99" s="148">
        <v>28510000</v>
      </c>
      <c r="R99" s="148">
        <v>26383000</v>
      </c>
      <c r="S99" s="148">
        <v>28581000</v>
      </c>
      <c r="T99" s="148">
        <v>22165000</v>
      </c>
      <c r="U99" s="149">
        <f>U107+U112+U101</f>
        <v>2800000</v>
      </c>
      <c r="V99" s="149">
        <f>V107+V112+V101</f>
        <v>463000</v>
      </c>
      <c r="W99" s="150"/>
      <c r="X99" s="149">
        <f>X107+X112+X101</f>
        <v>3075000</v>
      </c>
      <c r="Y99" s="150">
        <f>Y112+Y128</f>
        <v>0</v>
      </c>
      <c r="Z99" s="149">
        <f>Z107+Z112+Z101</f>
        <v>3057000</v>
      </c>
      <c r="AA99" s="149">
        <f>AA112+AA128</f>
        <v>0</v>
      </c>
    </row>
    <row r="100" spans="1:27" s="536" customFormat="1" ht="12.75" hidden="1">
      <c r="A100" s="540"/>
      <c r="B100" s="527"/>
      <c r="C100" s="244"/>
      <c r="D100" s="244"/>
      <c r="E100" s="244"/>
      <c r="F100" s="244"/>
      <c r="G100" s="244"/>
      <c r="H100" s="244"/>
      <c r="I100" s="244"/>
      <c r="J100" s="244"/>
      <c r="K100" s="145">
        <v>654</v>
      </c>
      <c r="L100" s="506"/>
      <c r="M100" s="506"/>
      <c r="N100" s="505"/>
      <c r="O100" s="245"/>
      <c r="P100" s="245"/>
      <c r="Q100" s="246"/>
      <c r="R100" s="246"/>
      <c r="S100" s="246"/>
      <c r="T100" s="246"/>
      <c r="U100" s="247"/>
      <c r="V100" s="247"/>
      <c r="W100" s="248"/>
      <c r="X100" s="247"/>
      <c r="Y100" s="248"/>
      <c r="Z100" s="247"/>
      <c r="AA100" s="247"/>
    </row>
    <row r="101" spans="1:27" s="536" customFormat="1" ht="24" customHeight="1">
      <c r="A101" s="540"/>
      <c r="B101" s="542" t="s">
        <v>141</v>
      </c>
      <c r="C101" s="244"/>
      <c r="D101" s="244"/>
      <c r="E101" s="244"/>
      <c r="F101" s="244"/>
      <c r="G101" s="244"/>
      <c r="H101" s="244"/>
      <c r="I101" s="244"/>
      <c r="J101" s="244"/>
      <c r="K101" s="145">
        <v>654</v>
      </c>
      <c r="L101" s="546">
        <v>4</v>
      </c>
      <c r="M101" s="546">
        <v>9</v>
      </c>
      <c r="N101" s="505" t="s">
        <v>226</v>
      </c>
      <c r="O101" s="548">
        <v>0</v>
      </c>
      <c r="P101" s="245"/>
      <c r="Q101" s="246"/>
      <c r="R101" s="246"/>
      <c r="S101" s="246"/>
      <c r="T101" s="246"/>
      <c r="U101" s="247">
        <f>U102+U106</f>
        <v>2505000</v>
      </c>
      <c r="V101" s="247">
        <f>V102</f>
        <v>0</v>
      </c>
      <c r="W101" s="248"/>
      <c r="X101" s="247">
        <f>X102+X106</f>
        <v>2630000</v>
      </c>
      <c r="Y101" s="248"/>
      <c r="Z101" s="247">
        <f>Z102+Z106</f>
        <v>2762000</v>
      </c>
      <c r="AA101" s="247"/>
    </row>
    <row r="102" spans="1:27" s="536" customFormat="1" ht="39">
      <c r="A102" s="540"/>
      <c r="B102" s="658" t="s">
        <v>246</v>
      </c>
      <c r="C102" s="244"/>
      <c r="D102" s="244"/>
      <c r="E102" s="244"/>
      <c r="F102" s="244"/>
      <c r="G102" s="244"/>
      <c r="H102" s="244"/>
      <c r="I102" s="244"/>
      <c r="J102" s="244"/>
      <c r="K102" s="145">
        <v>654</v>
      </c>
      <c r="L102" s="249">
        <v>4</v>
      </c>
      <c r="M102" s="249">
        <v>9</v>
      </c>
      <c r="N102" s="657" t="s">
        <v>210</v>
      </c>
      <c r="O102" s="250">
        <v>0</v>
      </c>
      <c r="P102" s="245"/>
      <c r="Q102" s="246"/>
      <c r="R102" s="246"/>
      <c r="S102" s="246"/>
      <c r="T102" s="246"/>
      <c r="U102" s="247">
        <f>1357900+9300</f>
        <v>1367200</v>
      </c>
      <c r="V102" s="247"/>
      <c r="W102" s="248"/>
      <c r="X102" s="247">
        <v>1492200</v>
      </c>
      <c r="Y102" s="248"/>
      <c r="Z102" s="247">
        <v>1624200</v>
      </c>
      <c r="AA102" s="247"/>
    </row>
    <row r="103" spans="1:27" s="536" customFormat="1" ht="141" customHeight="1">
      <c r="A103" s="540"/>
      <c r="B103" s="623" t="s">
        <v>287</v>
      </c>
      <c r="C103" s="244"/>
      <c r="D103" s="244"/>
      <c r="E103" s="244"/>
      <c r="F103" s="244"/>
      <c r="G103" s="244"/>
      <c r="H103" s="244"/>
      <c r="I103" s="244"/>
      <c r="J103" s="244"/>
      <c r="K103" s="145">
        <v>654</v>
      </c>
      <c r="L103" s="249">
        <v>4</v>
      </c>
      <c r="M103" s="249">
        <v>9</v>
      </c>
      <c r="N103" s="657" t="s">
        <v>180</v>
      </c>
      <c r="O103" s="250">
        <v>0</v>
      </c>
      <c r="P103" s="245"/>
      <c r="Q103" s="246"/>
      <c r="R103" s="246"/>
      <c r="S103" s="246"/>
      <c r="T103" s="246"/>
      <c r="U103" s="247">
        <f>U104</f>
        <v>1367200</v>
      </c>
      <c r="V103" s="247"/>
      <c r="W103" s="248"/>
      <c r="X103" s="247">
        <f>X104</f>
        <v>1492200</v>
      </c>
      <c r="Y103" s="248"/>
      <c r="Z103" s="247">
        <f>Z104</f>
        <v>1624200</v>
      </c>
      <c r="AA103" s="247"/>
    </row>
    <row r="104" spans="1:27" s="536" customFormat="1" ht="26.25">
      <c r="A104" s="540"/>
      <c r="B104" s="527" t="s">
        <v>113</v>
      </c>
      <c r="C104" s="244"/>
      <c r="D104" s="244"/>
      <c r="E104" s="244"/>
      <c r="F104" s="244"/>
      <c r="G104" s="244"/>
      <c r="H104" s="244"/>
      <c r="I104" s="244"/>
      <c r="J104" s="244"/>
      <c r="K104" s="145">
        <v>654</v>
      </c>
      <c r="L104" s="249">
        <v>4</v>
      </c>
      <c r="M104" s="249">
        <v>9</v>
      </c>
      <c r="N104" s="657" t="s">
        <v>180</v>
      </c>
      <c r="O104" s="250">
        <v>244</v>
      </c>
      <c r="P104" s="245"/>
      <c r="Q104" s="246"/>
      <c r="R104" s="246"/>
      <c r="S104" s="246"/>
      <c r="T104" s="246"/>
      <c r="U104" s="247">
        <v>1367200</v>
      </c>
      <c r="V104" s="247"/>
      <c r="W104" s="248"/>
      <c r="X104" s="247">
        <v>1492200</v>
      </c>
      <c r="Y104" s="248"/>
      <c r="Z104" s="247">
        <v>1624200</v>
      </c>
      <c r="AA104" s="247"/>
    </row>
    <row r="105" spans="1:27" s="536" customFormat="1" ht="132">
      <c r="A105" s="540"/>
      <c r="B105" s="623" t="s">
        <v>288</v>
      </c>
      <c r="C105" s="244"/>
      <c r="D105" s="244"/>
      <c r="E105" s="244"/>
      <c r="F105" s="244"/>
      <c r="G105" s="244"/>
      <c r="H105" s="244"/>
      <c r="I105" s="244"/>
      <c r="J105" s="244"/>
      <c r="K105" s="145">
        <v>654</v>
      </c>
      <c r="L105" s="249">
        <v>4</v>
      </c>
      <c r="M105" s="249">
        <v>9</v>
      </c>
      <c r="N105" s="657" t="s">
        <v>181</v>
      </c>
      <c r="O105" s="250">
        <v>0</v>
      </c>
      <c r="P105" s="245"/>
      <c r="Q105" s="246"/>
      <c r="R105" s="246"/>
      <c r="S105" s="246"/>
      <c r="T105" s="246"/>
      <c r="U105" s="247">
        <v>1137800</v>
      </c>
      <c r="V105" s="247">
        <v>2386000</v>
      </c>
      <c r="W105" s="248"/>
      <c r="X105" s="247">
        <v>1137800</v>
      </c>
      <c r="Y105" s="248"/>
      <c r="Z105" s="247">
        <v>1137800</v>
      </c>
      <c r="AA105" s="247"/>
    </row>
    <row r="106" spans="1:27" s="536" customFormat="1" ht="26.25">
      <c r="A106" s="540"/>
      <c r="B106" s="527" t="s">
        <v>113</v>
      </c>
      <c r="C106" s="244"/>
      <c r="D106" s="244"/>
      <c r="E106" s="244"/>
      <c r="F106" s="244"/>
      <c r="G106" s="244"/>
      <c r="H106" s="244"/>
      <c r="I106" s="244"/>
      <c r="J106" s="244"/>
      <c r="K106" s="145">
        <v>654</v>
      </c>
      <c r="L106" s="249">
        <v>4</v>
      </c>
      <c r="M106" s="249">
        <v>9</v>
      </c>
      <c r="N106" s="657" t="s">
        <v>181</v>
      </c>
      <c r="O106" s="250">
        <v>244</v>
      </c>
      <c r="P106" s="245"/>
      <c r="Q106" s="246"/>
      <c r="R106" s="246"/>
      <c r="S106" s="246"/>
      <c r="T106" s="246"/>
      <c r="U106" s="247">
        <v>1137800</v>
      </c>
      <c r="V106" s="247">
        <v>2386000</v>
      </c>
      <c r="W106" s="248"/>
      <c r="X106" s="247">
        <v>1137800</v>
      </c>
      <c r="Y106" s="248"/>
      <c r="Z106" s="247">
        <v>1137800</v>
      </c>
      <c r="AA106" s="247"/>
    </row>
    <row r="107" spans="1:27" s="536" customFormat="1" ht="15" customHeight="1">
      <c r="A107" s="540"/>
      <c r="B107" s="542" t="s">
        <v>66</v>
      </c>
      <c r="C107" s="244"/>
      <c r="D107" s="244"/>
      <c r="E107" s="244"/>
      <c r="F107" s="244"/>
      <c r="G107" s="244"/>
      <c r="H107" s="244"/>
      <c r="I107" s="244"/>
      <c r="J107" s="244"/>
      <c r="K107" s="245">
        <v>654</v>
      </c>
      <c r="L107" s="546">
        <v>4</v>
      </c>
      <c r="M107" s="546">
        <v>10</v>
      </c>
      <c r="N107" s="505" t="s">
        <v>226</v>
      </c>
      <c r="O107" s="548">
        <v>0</v>
      </c>
      <c r="P107" s="245"/>
      <c r="Q107" s="246"/>
      <c r="R107" s="246"/>
      <c r="S107" s="246"/>
      <c r="T107" s="246"/>
      <c r="U107" s="247">
        <f>U108</f>
        <v>295000</v>
      </c>
      <c r="V107" s="247">
        <f>V108</f>
        <v>313000</v>
      </c>
      <c r="W107" s="248"/>
      <c r="X107" s="247">
        <f>X108</f>
        <v>295000</v>
      </c>
      <c r="Y107" s="248"/>
      <c r="Z107" s="247">
        <f>Z108</f>
        <v>295000</v>
      </c>
      <c r="AA107" s="247"/>
    </row>
    <row r="108" spans="1:27" s="536" customFormat="1" ht="65.25" customHeight="1">
      <c r="A108" s="540"/>
      <c r="B108" s="623" t="s">
        <v>249</v>
      </c>
      <c r="C108" s="244"/>
      <c r="D108" s="244"/>
      <c r="E108" s="244"/>
      <c r="F108" s="244"/>
      <c r="G108" s="244"/>
      <c r="H108" s="244"/>
      <c r="I108" s="244"/>
      <c r="J108" s="244"/>
      <c r="K108" s="145">
        <v>654</v>
      </c>
      <c r="L108" s="546">
        <v>4</v>
      </c>
      <c r="M108" s="546">
        <v>10</v>
      </c>
      <c r="N108" s="657" t="s">
        <v>23</v>
      </c>
      <c r="O108" s="548">
        <v>0</v>
      </c>
      <c r="P108" s="245"/>
      <c r="Q108" s="246"/>
      <c r="R108" s="246"/>
      <c r="S108" s="246"/>
      <c r="T108" s="246"/>
      <c r="U108" s="247">
        <f>U110+U111</f>
        <v>295000</v>
      </c>
      <c r="V108" s="247">
        <f>V110+V111</f>
        <v>313000</v>
      </c>
      <c r="W108" s="248"/>
      <c r="X108" s="247">
        <f>X110+X111</f>
        <v>295000</v>
      </c>
      <c r="Y108" s="248"/>
      <c r="Z108" s="247">
        <f>Z110+Z111</f>
        <v>295000</v>
      </c>
      <c r="AA108" s="247"/>
    </row>
    <row r="109" spans="1:27" s="536" customFormat="1" ht="84" customHeight="1">
      <c r="A109" s="540"/>
      <c r="B109" s="623" t="s">
        <v>248</v>
      </c>
      <c r="C109" s="244"/>
      <c r="D109" s="244"/>
      <c r="E109" s="244"/>
      <c r="F109" s="244"/>
      <c r="G109" s="244"/>
      <c r="H109" s="244"/>
      <c r="I109" s="244"/>
      <c r="J109" s="244"/>
      <c r="K109" s="145">
        <v>654</v>
      </c>
      <c r="L109" s="546">
        <v>4</v>
      </c>
      <c r="M109" s="546">
        <v>10</v>
      </c>
      <c r="N109" s="657" t="s">
        <v>182</v>
      </c>
      <c r="O109" s="548">
        <v>0</v>
      </c>
      <c r="P109" s="245"/>
      <c r="Q109" s="246"/>
      <c r="R109" s="246"/>
      <c r="S109" s="246"/>
      <c r="T109" s="246"/>
      <c r="U109" s="247">
        <f>U110+U111</f>
        <v>295000</v>
      </c>
      <c r="V109" s="247"/>
      <c r="W109" s="248"/>
      <c r="X109" s="247">
        <f>X110+X111</f>
        <v>295000</v>
      </c>
      <c r="Y109" s="248"/>
      <c r="Z109" s="247">
        <f>Z110+Z111</f>
        <v>295000</v>
      </c>
      <c r="AA109" s="247"/>
    </row>
    <row r="110" spans="1:27" s="536" customFormat="1" ht="36.75" customHeight="1">
      <c r="A110" s="540"/>
      <c r="B110" s="527" t="s">
        <v>149</v>
      </c>
      <c r="C110" s="244"/>
      <c r="D110" s="244"/>
      <c r="E110" s="244"/>
      <c r="F110" s="244"/>
      <c r="G110" s="244"/>
      <c r="H110" s="244"/>
      <c r="I110" s="244"/>
      <c r="J110" s="244"/>
      <c r="K110" s="145">
        <v>654</v>
      </c>
      <c r="L110" s="546">
        <v>4</v>
      </c>
      <c r="M110" s="546">
        <v>10</v>
      </c>
      <c r="N110" s="657" t="s">
        <v>182</v>
      </c>
      <c r="O110" s="548">
        <v>242</v>
      </c>
      <c r="P110" s="245"/>
      <c r="Q110" s="246"/>
      <c r="R110" s="246"/>
      <c r="S110" s="246"/>
      <c r="T110" s="246"/>
      <c r="U110" s="247">
        <v>180000</v>
      </c>
      <c r="V110" s="247">
        <v>213000</v>
      </c>
      <c r="W110" s="248"/>
      <c r="X110" s="247">
        <v>180000</v>
      </c>
      <c r="Y110" s="248"/>
      <c r="Z110" s="247">
        <v>180000</v>
      </c>
      <c r="AA110" s="247"/>
    </row>
    <row r="111" spans="1:27" s="536" customFormat="1" ht="57.75" customHeight="1">
      <c r="A111" s="540"/>
      <c r="B111" s="663" t="s">
        <v>184</v>
      </c>
      <c r="C111" s="244"/>
      <c r="D111" s="244"/>
      <c r="E111" s="244"/>
      <c r="F111" s="244"/>
      <c r="G111" s="244"/>
      <c r="H111" s="244"/>
      <c r="I111" s="244"/>
      <c r="J111" s="244"/>
      <c r="K111" s="145">
        <v>654</v>
      </c>
      <c r="L111" s="546">
        <v>4</v>
      </c>
      <c r="M111" s="546">
        <v>10</v>
      </c>
      <c r="N111" s="657" t="s">
        <v>182</v>
      </c>
      <c r="O111" s="548">
        <v>810</v>
      </c>
      <c r="P111" s="245"/>
      <c r="Q111" s="246"/>
      <c r="R111" s="246"/>
      <c r="S111" s="246"/>
      <c r="T111" s="246"/>
      <c r="U111" s="247">
        <v>115000</v>
      </c>
      <c r="V111" s="247">
        <v>100000</v>
      </c>
      <c r="W111" s="248"/>
      <c r="X111" s="247">
        <v>115000</v>
      </c>
      <c r="Y111" s="248"/>
      <c r="Z111" s="247">
        <v>115000</v>
      </c>
      <c r="AA111" s="247"/>
    </row>
    <row r="112" spans="1:27" s="536" customFormat="1" ht="24" customHeight="1">
      <c r="A112" s="540"/>
      <c r="B112" s="542" t="s">
        <v>106</v>
      </c>
      <c r="C112" s="244"/>
      <c r="D112" s="244"/>
      <c r="E112" s="244"/>
      <c r="F112" s="244"/>
      <c r="G112" s="244"/>
      <c r="H112" s="244"/>
      <c r="I112" s="244"/>
      <c r="J112" s="244"/>
      <c r="K112" s="145">
        <v>654</v>
      </c>
      <c r="L112" s="546">
        <v>4</v>
      </c>
      <c r="M112" s="546">
        <v>12</v>
      </c>
      <c r="N112" s="505" t="s">
        <v>226</v>
      </c>
      <c r="O112" s="548">
        <v>0</v>
      </c>
      <c r="P112" s="245"/>
      <c r="Q112" s="246">
        <v>7396000</v>
      </c>
      <c r="R112" s="246">
        <v>8907000</v>
      </c>
      <c r="S112" s="246">
        <v>6210000</v>
      </c>
      <c r="T112" s="246">
        <v>10217000</v>
      </c>
      <c r="U112" s="247">
        <f>U115</f>
        <v>0</v>
      </c>
      <c r="V112" s="247">
        <f>V115</f>
        <v>150000</v>
      </c>
      <c r="W112" s="248"/>
      <c r="X112" s="247">
        <f>X115</f>
        <v>150000</v>
      </c>
      <c r="Y112" s="248"/>
      <c r="Z112" s="247">
        <f>Z115</f>
        <v>0</v>
      </c>
      <c r="AA112" s="247"/>
    </row>
    <row r="113" spans="1:27" s="536" customFormat="1" ht="12" customHeight="1" hidden="1">
      <c r="A113" s="540"/>
      <c r="B113" s="527"/>
      <c r="C113" s="244"/>
      <c r="D113" s="244"/>
      <c r="E113" s="244"/>
      <c r="F113" s="244"/>
      <c r="G113" s="244"/>
      <c r="H113" s="244"/>
      <c r="I113" s="244"/>
      <c r="J113" s="244"/>
      <c r="K113" s="145">
        <v>654</v>
      </c>
      <c r="L113" s="506"/>
      <c r="M113" s="506"/>
      <c r="N113" s="505"/>
      <c r="O113" s="245"/>
      <c r="P113" s="245"/>
      <c r="Q113" s="246"/>
      <c r="R113" s="246"/>
      <c r="S113" s="246"/>
      <c r="T113" s="246"/>
      <c r="U113" s="247"/>
      <c r="V113" s="247"/>
      <c r="W113" s="248"/>
      <c r="X113" s="247"/>
      <c r="Y113" s="248"/>
      <c r="Z113" s="247"/>
      <c r="AA113" s="247"/>
    </row>
    <row r="114" spans="1:27" s="536" customFormat="1" ht="12" customHeight="1" hidden="1">
      <c r="A114" s="540"/>
      <c r="B114" s="527"/>
      <c r="C114" s="244"/>
      <c r="D114" s="244"/>
      <c r="E114" s="244"/>
      <c r="F114" s="244"/>
      <c r="G114" s="244"/>
      <c r="H114" s="244"/>
      <c r="I114" s="244"/>
      <c r="J114" s="244"/>
      <c r="K114" s="145">
        <v>654</v>
      </c>
      <c r="L114" s="506"/>
      <c r="M114" s="506"/>
      <c r="N114" s="505"/>
      <c r="O114" s="245"/>
      <c r="P114" s="245"/>
      <c r="Q114" s="246"/>
      <c r="R114" s="246"/>
      <c r="S114" s="246"/>
      <c r="T114" s="246"/>
      <c r="U114" s="247"/>
      <c r="V114" s="247"/>
      <c r="W114" s="248"/>
      <c r="X114" s="247"/>
      <c r="Y114" s="248"/>
      <c r="Z114" s="247"/>
      <c r="AA114" s="247"/>
    </row>
    <row r="115" spans="1:27" s="536" customFormat="1" ht="56.25" customHeight="1">
      <c r="A115" s="540"/>
      <c r="B115" s="623" t="s">
        <v>250</v>
      </c>
      <c r="C115" s="244"/>
      <c r="D115" s="244"/>
      <c r="E115" s="244"/>
      <c r="F115" s="244"/>
      <c r="G115" s="244"/>
      <c r="H115" s="244"/>
      <c r="I115" s="244"/>
      <c r="J115" s="244"/>
      <c r="K115" s="245">
        <v>654</v>
      </c>
      <c r="L115" s="546">
        <v>4</v>
      </c>
      <c r="M115" s="546">
        <v>12</v>
      </c>
      <c r="N115" s="674" t="s">
        <v>22</v>
      </c>
      <c r="O115" s="548">
        <v>0</v>
      </c>
      <c r="P115" s="245"/>
      <c r="Q115" s="246"/>
      <c r="R115" s="246"/>
      <c r="S115" s="246"/>
      <c r="T115" s="246"/>
      <c r="U115" s="247">
        <f>U118</f>
        <v>0</v>
      </c>
      <c r="V115" s="247">
        <f>V118</f>
        <v>150000</v>
      </c>
      <c r="W115" s="248"/>
      <c r="X115" s="247">
        <f>X118</f>
        <v>150000</v>
      </c>
      <c r="Y115" s="248"/>
      <c r="Z115" s="247">
        <f>Z118</f>
        <v>0</v>
      </c>
      <c r="AA115" s="247"/>
    </row>
    <row r="116" spans="1:27" s="536" customFormat="1" ht="121.5" customHeight="1">
      <c r="A116" s="540"/>
      <c r="B116" s="720" t="s">
        <v>289</v>
      </c>
      <c r="C116" s="244"/>
      <c r="D116" s="244"/>
      <c r="E116" s="244"/>
      <c r="F116" s="244"/>
      <c r="G116" s="244"/>
      <c r="H116" s="244"/>
      <c r="I116" s="244"/>
      <c r="J116" s="244"/>
      <c r="K116" s="145">
        <v>654</v>
      </c>
      <c r="L116" s="546">
        <v>4</v>
      </c>
      <c r="M116" s="546">
        <v>12</v>
      </c>
      <c r="N116" s="659" t="s">
        <v>292</v>
      </c>
      <c r="O116" s="548">
        <v>0</v>
      </c>
      <c r="P116" s="245"/>
      <c r="Q116" s="246"/>
      <c r="R116" s="246"/>
      <c r="S116" s="246"/>
      <c r="T116" s="246"/>
      <c r="U116" s="247"/>
      <c r="V116" s="247"/>
      <c r="W116" s="248"/>
      <c r="X116" s="247">
        <v>150000</v>
      </c>
      <c r="Y116" s="248"/>
      <c r="Z116" s="247"/>
      <c r="AA116" s="247"/>
    </row>
    <row r="117" spans="1:27" s="536" customFormat="1" ht="129" customHeight="1">
      <c r="A117" s="540"/>
      <c r="B117" s="542" t="s">
        <v>290</v>
      </c>
      <c r="C117" s="244"/>
      <c r="D117" s="244"/>
      <c r="E117" s="244"/>
      <c r="F117" s="244"/>
      <c r="G117" s="244"/>
      <c r="H117" s="244"/>
      <c r="I117" s="244"/>
      <c r="J117" s="244"/>
      <c r="K117" s="145">
        <v>654</v>
      </c>
      <c r="L117" s="546">
        <v>4</v>
      </c>
      <c r="M117" s="546">
        <v>12</v>
      </c>
      <c r="N117" s="659" t="s">
        <v>291</v>
      </c>
      <c r="O117" s="548">
        <v>0</v>
      </c>
      <c r="P117" s="245"/>
      <c r="Q117" s="246"/>
      <c r="R117" s="246"/>
      <c r="S117" s="246"/>
      <c r="T117" s="246"/>
      <c r="U117" s="247">
        <v>0</v>
      </c>
      <c r="V117" s="247">
        <v>150000</v>
      </c>
      <c r="W117" s="248"/>
      <c r="X117" s="247">
        <v>150000</v>
      </c>
      <c r="Y117" s="248">
        <f>Y127</f>
        <v>0</v>
      </c>
      <c r="Z117" s="247">
        <v>0</v>
      </c>
      <c r="AA117" s="149">
        <f>AA127</f>
        <v>0</v>
      </c>
    </row>
    <row r="118" spans="1:27" s="536" customFormat="1" ht="21.75" customHeight="1">
      <c r="A118" s="540"/>
      <c r="B118" s="542" t="s">
        <v>120</v>
      </c>
      <c r="C118" s="244"/>
      <c r="D118" s="244"/>
      <c r="E118" s="244"/>
      <c r="F118" s="244"/>
      <c r="G118" s="244"/>
      <c r="H118" s="244"/>
      <c r="I118" s="244"/>
      <c r="J118" s="244"/>
      <c r="K118" s="145">
        <v>654</v>
      </c>
      <c r="L118" s="546">
        <v>4</v>
      </c>
      <c r="M118" s="546">
        <v>12</v>
      </c>
      <c r="N118" s="659" t="s">
        <v>291</v>
      </c>
      <c r="O118" s="548">
        <v>540</v>
      </c>
      <c r="P118" s="245"/>
      <c r="Q118" s="246">
        <v>28510000</v>
      </c>
      <c r="R118" s="246">
        <v>26383000</v>
      </c>
      <c r="S118" s="246">
        <v>28581000</v>
      </c>
      <c r="T118" s="246">
        <v>22165000</v>
      </c>
      <c r="U118" s="247">
        <v>0</v>
      </c>
      <c r="V118" s="247">
        <v>150000</v>
      </c>
      <c r="W118" s="248"/>
      <c r="X118" s="247">
        <v>150000</v>
      </c>
      <c r="Y118" s="248">
        <f>Y128</f>
        <v>0</v>
      </c>
      <c r="Z118" s="247">
        <v>0</v>
      </c>
      <c r="AA118" s="149">
        <f>AA128</f>
        <v>0</v>
      </c>
    </row>
    <row r="119" spans="1:27" s="536" customFormat="1" ht="11.25" customHeight="1" hidden="1">
      <c r="A119" s="540"/>
      <c r="B119" s="527"/>
      <c r="C119" s="244"/>
      <c r="D119" s="244"/>
      <c r="E119" s="244"/>
      <c r="F119" s="244"/>
      <c r="G119" s="244"/>
      <c r="H119" s="244"/>
      <c r="I119" s="244"/>
      <c r="J119" s="244"/>
      <c r="K119" s="145">
        <v>654</v>
      </c>
      <c r="L119" s="506"/>
      <c r="M119" s="506"/>
      <c r="N119" s="505"/>
      <c r="O119" s="245"/>
      <c r="P119" s="245"/>
      <c r="Q119" s="246"/>
      <c r="R119" s="246"/>
      <c r="S119" s="246"/>
      <c r="T119" s="246"/>
      <c r="U119" s="247"/>
      <c r="V119" s="247"/>
      <c r="W119" s="248"/>
      <c r="X119" s="247"/>
      <c r="Y119" s="248"/>
      <c r="Z119" s="247"/>
      <c r="AA119" s="247"/>
    </row>
    <row r="120" spans="1:27" s="536" customFormat="1" ht="11.25" customHeight="1" hidden="1">
      <c r="A120" s="540"/>
      <c r="B120" s="527"/>
      <c r="C120" s="244"/>
      <c r="D120" s="244"/>
      <c r="E120" s="244"/>
      <c r="F120" s="244"/>
      <c r="G120" s="244"/>
      <c r="H120" s="244"/>
      <c r="I120" s="244"/>
      <c r="J120" s="244"/>
      <c r="K120" s="145">
        <v>654</v>
      </c>
      <c r="L120" s="506"/>
      <c r="M120" s="506"/>
      <c r="N120" s="505"/>
      <c r="O120" s="245"/>
      <c r="P120" s="245"/>
      <c r="Q120" s="246"/>
      <c r="R120" s="246"/>
      <c r="S120" s="246"/>
      <c r="T120" s="246"/>
      <c r="U120" s="247"/>
      <c r="V120" s="247"/>
      <c r="W120" s="248"/>
      <c r="X120" s="247"/>
      <c r="Y120" s="248"/>
      <c r="Z120" s="247"/>
      <c r="AA120" s="247"/>
    </row>
    <row r="121" spans="1:27" s="536" customFormat="1" ht="11.25" customHeight="1" hidden="1">
      <c r="A121" s="540"/>
      <c r="B121" s="527"/>
      <c r="C121" s="244"/>
      <c r="D121" s="244"/>
      <c r="E121" s="244"/>
      <c r="F121" s="244"/>
      <c r="G121" s="244"/>
      <c r="H121" s="244"/>
      <c r="I121" s="244"/>
      <c r="J121" s="244"/>
      <c r="K121" s="145">
        <v>654</v>
      </c>
      <c r="L121" s="506"/>
      <c r="M121" s="506"/>
      <c r="N121" s="505"/>
      <c r="O121" s="245"/>
      <c r="P121" s="245"/>
      <c r="Q121" s="246"/>
      <c r="R121" s="246"/>
      <c r="S121" s="246"/>
      <c r="T121" s="246"/>
      <c r="U121" s="247"/>
      <c r="V121" s="247"/>
      <c r="W121" s="248"/>
      <c r="X121" s="247"/>
      <c r="Y121" s="248"/>
      <c r="Z121" s="247"/>
      <c r="AA121" s="247"/>
    </row>
    <row r="122" spans="1:27" s="536" customFormat="1" ht="11.25" customHeight="1" hidden="1">
      <c r="A122" s="540"/>
      <c r="B122" s="527"/>
      <c r="C122" s="244"/>
      <c r="D122" s="244"/>
      <c r="E122" s="244"/>
      <c r="F122" s="244"/>
      <c r="G122" s="244"/>
      <c r="H122" s="244"/>
      <c r="I122" s="244"/>
      <c r="J122" s="244"/>
      <c r="K122" s="145">
        <v>654</v>
      </c>
      <c r="L122" s="506"/>
      <c r="M122" s="506"/>
      <c r="N122" s="505"/>
      <c r="O122" s="245"/>
      <c r="P122" s="245"/>
      <c r="Q122" s="246"/>
      <c r="R122" s="246"/>
      <c r="S122" s="246"/>
      <c r="T122" s="246"/>
      <c r="U122" s="247"/>
      <c r="V122" s="247"/>
      <c r="W122" s="248"/>
      <c r="X122" s="247"/>
      <c r="Y122" s="248"/>
      <c r="Z122" s="247"/>
      <c r="AA122" s="247"/>
    </row>
    <row r="123" spans="1:27" s="536" customFormat="1" ht="11.25" customHeight="1" hidden="1">
      <c r="A123" s="540"/>
      <c r="B123" s="527"/>
      <c r="C123" s="244"/>
      <c r="D123" s="244"/>
      <c r="E123" s="244"/>
      <c r="F123" s="244"/>
      <c r="G123" s="244"/>
      <c r="H123" s="244"/>
      <c r="I123" s="244"/>
      <c r="J123" s="244"/>
      <c r="K123" s="145">
        <v>654</v>
      </c>
      <c r="L123" s="506"/>
      <c r="M123" s="506"/>
      <c r="N123" s="505"/>
      <c r="O123" s="245"/>
      <c r="P123" s="245"/>
      <c r="Q123" s="246"/>
      <c r="R123" s="246"/>
      <c r="S123" s="246"/>
      <c r="T123" s="246"/>
      <c r="U123" s="247"/>
      <c r="V123" s="247"/>
      <c r="W123" s="248"/>
      <c r="X123" s="247"/>
      <c r="Y123" s="248"/>
      <c r="Z123" s="247"/>
      <c r="AA123" s="247"/>
    </row>
    <row r="124" spans="1:27" s="536" customFormat="1" ht="11.25" customHeight="1" hidden="1">
      <c r="A124" s="540"/>
      <c r="B124" s="527"/>
      <c r="C124" s="244"/>
      <c r="D124" s="244"/>
      <c r="E124" s="244"/>
      <c r="F124" s="244"/>
      <c r="G124" s="244"/>
      <c r="H124" s="244"/>
      <c r="I124" s="244"/>
      <c r="J124" s="244"/>
      <c r="K124" s="145">
        <v>654</v>
      </c>
      <c r="L124" s="506"/>
      <c r="M124" s="506"/>
      <c r="N124" s="505"/>
      <c r="O124" s="245"/>
      <c r="P124" s="245"/>
      <c r="Q124" s="246"/>
      <c r="R124" s="246"/>
      <c r="S124" s="246"/>
      <c r="T124" s="246"/>
      <c r="U124" s="247"/>
      <c r="V124" s="247"/>
      <c r="W124" s="248"/>
      <c r="X124" s="247"/>
      <c r="Y124" s="248"/>
      <c r="Z124" s="247"/>
      <c r="AA124" s="247"/>
    </row>
    <row r="125" spans="1:27" s="536" customFormat="1" ht="11.25" customHeight="1" hidden="1">
      <c r="A125" s="540"/>
      <c r="B125" s="527"/>
      <c r="C125" s="244"/>
      <c r="D125" s="244"/>
      <c r="E125" s="244"/>
      <c r="F125" s="244"/>
      <c r="G125" s="244"/>
      <c r="H125" s="244"/>
      <c r="I125" s="244"/>
      <c r="J125" s="244"/>
      <c r="K125" s="145">
        <v>654</v>
      </c>
      <c r="L125" s="506"/>
      <c r="M125" s="506"/>
      <c r="N125" s="505"/>
      <c r="O125" s="245"/>
      <c r="P125" s="245"/>
      <c r="Q125" s="246"/>
      <c r="R125" s="246"/>
      <c r="S125" s="246"/>
      <c r="T125" s="246"/>
      <c r="U125" s="247"/>
      <c r="V125" s="247"/>
      <c r="W125" s="248"/>
      <c r="X125" s="247"/>
      <c r="Y125" s="248"/>
      <c r="Z125" s="247"/>
      <c r="AA125" s="247"/>
    </row>
    <row r="126" spans="1:27" s="536" customFormat="1" ht="13.5" customHeight="1" hidden="1">
      <c r="A126" s="540"/>
      <c r="B126" s="527"/>
      <c r="C126" s="244"/>
      <c r="D126" s="244"/>
      <c r="E126" s="244"/>
      <c r="F126" s="244"/>
      <c r="G126" s="244"/>
      <c r="H126" s="244"/>
      <c r="I126" s="244"/>
      <c r="J126" s="244"/>
      <c r="K126" s="145">
        <v>654</v>
      </c>
      <c r="L126" s="506"/>
      <c r="M126" s="506"/>
      <c r="N126" s="505"/>
      <c r="O126" s="245"/>
      <c r="P126" s="245"/>
      <c r="Q126" s="246"/>
      <c r="R126" s="246"/>
      <c r="S126" s="246"/>
      <c r="T126" s="246"/>
      <c r="U126" s="247"/>
      <c r="V126" s="247"/>
      <c r="W126" s="248"/>
      <c r="X126" s="247"/>
      <c r="Y126" s="248"/>
      <c r="Z126" s="247"/>
      <c r="AA126" s="247"/>
    </row>
    <row r="127" spans="1:27" s="536" customFormat="1" ht="14.25" customHeight="1" hidden="1">
      <c r="A127" s="540"/>
      <c r="B127" s="527"/>
      <c r="C127" s="244"/>
      <c r="D127" s="244"/>
      <c r="E127" s="244"/>
      <c r="F127" s="244"/>
      <c r="G127" s="244"/>
      <c r="H127" s="244"/>
      <c r="I127" s="244"/>
      <c r="J127" s="244"/>
      <c r="K127" s="145">
        <v>654</v>
      </c>
      <c r="L127" s="506"/>
      <c r="M127" s="506"/>
      <c r="N127" s="505"/>
      <c r="O127" s="245"/>
      <c r="P127" s="245"/>
      <c r="Q127" s="246"/>
      <c r="R127" s="246"/>
      <c r="S127" s="246"/>
      <c r="T127" s="246"/>
      <c r="U127" s="247"/>
      <c r="V127" s="247"/>
      <c r="W127" s="248"/>
      <c r="X127" s="247"/>
      <c r="Y127" s="248"/>
      <c r="Z127" s="247"/>
      <c r="AA127" s="247"/>
    </row>
    <row r="128" spans="1:27" s="536" customFormat="1" ht="14.25" customHeight="1" hidden="1">
      <c r="A128" s="540"/>
      <c r="B128" s="527"/>
      <c r="C128" s="244"/>
      <c r="D128" s="244"/>
      <c r="E128" s="244"/>
      <c r="F128" s="244"/>
      <c r="G128" s="244"/>
      <c r="H128" s="244"/>
      <c r="I128" s="244"/>
      <c r="J128" s="244"/>
      <c r="K128" s="145"/>
      <c r="L128" s="506"/>
      <c r="M128" s="506"/>
      <c r="N128" s="505"/>
      <c r="O128" s="245"/>
      <c r="P128" s="245"/>
      <c r="Q128" s="246"/>
      <c r="R128" s="246"/>
      <c r="S128" s="246"/>
      <c r="T128" s="246"/>
      <c r="U128" s="247"/>
      <c r="V128" s="247"/>
      <c r="W128" s="248"/>
      <c r="X128" s="247"/>
      <c r="Y128" s="248"/>
      <c r="Z128" s="247"/>
      <c r="AA128" s="247"/>
    </row>
    <row r="129" spans="1:27" s="536" customFormat="1" ht="15" customHeight="1" hidden="1">
      <c r="A129" s="540"/>
      <c r="B129" s="527"/>
      <c r="C129" s="244"/>
      <c r="D129" s="244"/>
      <c r="E129" s="244"/>
      <c r="F129" s="244"/>
      <c r="G129" s="244"/>
      <c r="H129" s="244"/>
      <c r="I129" s="244"/>
      <c r="J129" s="244"/>
      <c r="K129" s="145">
        <v>654</v>
      </c>
      <c r="L129" s="506"/>
      <c r="M129" s="506"/>
      <c r="N129" s="505"/>
      <c r="O129" s="245"/>
      <c r="P129" s="245"/>
      <c r="Q129" s="246"/>
      <c r="R129" s="246"/>
      <c r="S129" s="246"/>
      <c r="T129" s="246"/>
      <c r="U129" s="247"/>
      <c r="V129" s="247"/>
      <c r="W129" s="248"/>
      <c r="X129" s="247"/>
      <c r="Y129" s="248"/>
      <c r="Z129" s="247"/>
      <c r="AA129" s="247"/>
    </row>
    <row r="130" spans="1:27" s="536" customFormat="1" ht="17.25" customHeight="1" hidden="1">
      <c r="A130" s="540"/>
      <c r="B130" s="527"/>
      <c r="C130" s="244"/>
      <c r="D130" s="244"/>
      <c r="E130" s="244"/>
      <c r="F130" s="244"/>
      <c r="G130" s="244"/>
      <c r="H130" s="244"/>
      <c r="I130" s="244"/>
      <c r="J130" s="244"/>
      <c r="K130" s="145">
        <v>654</v>
      </c>
      <c r="L130" s="506"/>
      <c r="M130" s="506"/>
      <c r="N130" s="505"/>
      <c r="O130" s="245"/>
      <c r="P130" s="245"/>
      <c r="Q130" s="246"/>
      <c r="R130" s="246"/>
      <c r="S130" s="246"/>
      <c r="T130" s="246"/>
      <c r="U130" s="247"/>
      <c r="V130" s="247"/>
      <c r="W130" s="248"/>
      <c r="X130" s="247"/>
      <c r="Y130" s="248"/>
      <c r="Z130" s="247"/>
      <c r="AA130" s="247"/>
    </row>
    <row r="131" spans="1:27" s="536" customFormat="1" ht="17.25" customHeight="1" hidden="1">
      <c r="A131" s="540"/>
      <c r="B131" s="527"/>
      <c r="C131" s="244"/>
      <c r="D131" s="244"/>
      <c r="E131" s="244"/>
      <c r="F131" s="244"/>
      <c r="G131" s="244"/>
      <c r="H131" s="244"/>
      <c r="I131" s="244"/>
      <c r="J131" s="244"/>
      <c r="K131" s="145">
        <v>654</v>
      </c>
      <c r="L131" s="506"/>
      <c r="M131" s="506"/>
      <c r="N131" s="505"/>
      <c r="O131" s="245"/>
      <c r="P131" s="245"/>
      <c r="Q131" s="246"/>
      <c r="R131" s="246"/>
      <c r="S131" s="246"/>
      <c r="T131" s="246"/>
      <c r="U131" s="247"/>
      <c r="V131" s="247"/>
      <c r="W131" s="248"/>
      <c r="X131" s="247"/>
      <c r="Y131" s="248"/>
      <c r="Z131" s="247"/>
      <c r="AA131" s="247"/>
    </row>
    <row r="132" spans="1:27" s="536" customFormat="1" ht="13.5" customHeight="1" hidden="1">
      <c r="A132" s="540"/>
      <c r="B132" s="527"/>
      <c r="C132" s="244"/>
      <c r="D132" s="244"/>
      <c r="E132" s="244"/>
      <c r="F132" s="244"/>
      <c r="G132" s="244"/>
      <c r="H132" s="244"/>
      <c r="I132" s="244"/>
      <c r="J132" s="244"/>
      <c r="K132" s="145">
        <v>654</v>
      </c>
      <c r="L132" s="506"/>
      <c r="M132" s="506"/>
      <c r="N132" s="505"/>
      <c r="O132" s="245"/>
      <c r="P132" s="245"/>
      <c r="Q132" s="246"/>
      <c r="R132" s="246"/>
      <c r="S132" s="246"/>
      <c r="T132" s="246"/>
      <c r="U132" s="247"/>
      <c r="V132" s="247"/>
      <c r="W132" s="248"/>
      <c r="X132" s="247"/>
      <c r="Y132" s="248"/>
      <c r="Z132" s="247"/>
      <c r="AA132" s="247"/>
    </row>
    <row r="133" spans="1:27" s="536" customFormat="1" ht="17.25" customHeight="1" hidden="1">
      <c r="A133" s="540"/>
      <c r="B133" s="527"/>
      <c r="C133" s="244"/>
      <c r="D133" s="244"/>
      <c r="E133" s="244"/>
      <c r="F133" s="244"/>
      <c r="G133" s="244"/>
      <c r="H133" s="244"/>
      <c r="I133" s="244"/>
      <c r="J133" s="244"/>
      <c r="K133" s="145">
        <v>654</v>
      </c>
      <c r="L133" s="506"/>
      <c r="M133" s="506"/>
      <c r="N133" s="505"/>
      <c r="O133" s="245"/>
      <c r="P133" s="245"/>
      <c r="Q133" s="246"/>
      <c r="R133" s="246"/>
      <c r="S133" s="246"/>
      <c r="T133" s="246"/>
      <c r="U133" s="247"/>
      <c r="V133" s="247"/>
      <c r="W133" s="248"/>
      <c r="X133" s="247"/>
      <c r="Y133" s="248"/>
      <c r="Z133" s="247"/>
      <c r="AA133" s="247"/>
    </row>
    <row r="134" spans="1:27" s="536" customFormat="1" ht="17.25" customHeight="1" hidden="1">
      <c r="A134" s="540"/>
      <c r="B134" s="527"/>
      <c r="C134" s="244"/>
      <c r="D134" s="244"/>
      <c r="E134" s="244"/>
      <c r="F134" s="244"/>
      <c r="G134" s="244"/>
      <c r="H134" s="244"/>
      <c r="I134" s="244"/>
      <c r="J134" s="244"/>
      <c r="K134" s="145">
        <v>654</v>
      </c>
      <c r="L134" s="506"/>
      <c r="M134" s="506"/>
      <c r="N134" s="505"/>
      <c r="O134" s="245"/>
      <c r="P134" s="245"/>
      <c r="Q134" s="246"/>
      <c r="R134" s="246"/>
      <c r="S134" s="246"/>
      <c r="T134" s="246"/>
      <c r="U134" s="247"/>
      <c r="V134" s="247"/>
      <c r="W134" s="248"/>
      <c r="X134" s="247"/>
      <c r="Y134" s="248"/>
      <c r="Z134" s="247"/>
      <c r="AA134" s="247"/>
    </row>
    <row r="135" spans="1:27" s="536" customFormat="1" ht="17.25" customHeight="1" hidden="1">
      <c r="A135" s="540"/>
      <c r="B135" s="527"/>
      <c r="C135" s="244"/>
      <c r="D135" s="244"/>
      <c r="E135" s="244"/>
      <c r="F135" s="244"/>
      <c r="G135" s="244"/>
      <c r="H135" s="244"/>
      <c r="I135" s="244"/>
      <c r="J135" s="244"/>
      <c r="K135" s="145">
        <v>654</v>
      </c>
      <c r="L135" s="506"/>
      <c r="M135" s="506"/>
      <c r="N135" s="505"/>
      <c r="O135" s="245"/>
      <c r="P135" s="245"/>
      <c r="Q135" s="246"/>
      <c r="R135" s="246"/>
      <c r="S135" s="246"/>
      <c r="T135" s="246"/>
      <c r="U135" s="247"/>
      <c r="V135" s="247"/>
      <c r="W135" s="248"/>
      <c r="X135" s="247"/>
      <c r="Y135" s="248"/>
      <c r="Z135" s="247"/>
      <c r="AA135" s="247"/>
    </row>
    <row r="136" spans="1:27" s="536" customFormat="1" ht="11.25" customHeight="1" hidden="1">
      <c r="A136" s="540"/>
      <c r="B136" s="527"/>
      <c r="C136" s="244"/>
      <c r="D136" s="244"/>
      <c r="E136" s="244"/>
      <c r="F136" s="244"/>
      <c r="G136" s="244"/>
      <c r="H136" s="244"/>
      <c r="I136" s="244"/>
      <c r="J136" s="244"/>
      <c r="K136" s="145">
        <v>654</v>
      </c>
      <c r="L136" s="506"/>
      <c r="M136" s="506"/>
      <c r="N136" s="505"/>
      <c r="O136" s="245"/>
      <c r="P136" s="245"/>
      <c r="Q136" s="246"/>
      <c r="R136" s="246"/>
      <c r="S136" s="246"/>
      <c r="T136" s="246"/>
      <c r="U136" s="247"/>
      <c r="V136" s="247"/>
      <c r="W136" s="248"/>
      <c r="X136" s="247"/>
      <c r="Y136" s="248"/>
      <c r="Z136" s="247"/>
      <c r="AA136" s="247"/>
    </row>
    <row r="137" spans="1:27" s="536" customFormat="1" ht="17.25" customHeight="1" hidden="1">
      <c r="A137" s="540"/>
      <c r="B137" s="527"/>
      <c r="C137" s="244"/>
      <c r="D137" s="244"/>
      <c r="E137" s="244"/>
      <c r="F137" s="244"/>
      <c r="G137" s="244"/>
      <c r="H137" s="244"/>
      <c r="I137" s="244"/>
      <c r="J137" s="244"/>
      <c r="K137" s="145">
        <v>654</v>
      </c>
      <c r="L137" s="506"/>
      <c r="M137" s="506"/>
      <c r="N137" s="505"/>
      <c r="O137" s="245"/>
      <c r="P137" s="245"/>
      <c r="Q137" s="246"/>
      <c r="R137" s="246"/>
      <c r="S137" s="246"/>
      <c r="T137" s="246"/>
      <c r="U137" s="247"/>
      <c r="V137" s="247"/>
      <c r="W137" s="248"/>
      <c r="X137" s="247"/>
      <c r="Y137" s="248"/>
      <c r="Z137" s="247"/>
      <c r="AA137" s="247"/>
    </row>
    <row r="138" spans="1:27" s="536" customFormat="1" ht="17.25" customHeight="1" hidden="1">
      <c r="A138" s="540"/>
      <c r="B138" s="527"/>
      <c r="C138" s="244"/>
      <c r="D138" s="244"/>
      <c r="E138" s="244"/>
      <c r="F138" s="244"/>
      <c r="G138" s="244"/>
      <c r="H138" s="244"/>
      <c r="I138" s="244"/>
      <c r="J138" s="244"/>
      <c r="K138" s="145">
        <v>654</v>
      </c>
      <c r="L138" s="506"/>
      <c r="M138" s="506"/>
      <c r="N138" s="505"/>
      <c r="O138" s="245"/>
      <c r="P138" s="245"/>
      <c r="Q138" s="246"/>
      <c r="R138" s="246"/>
      <c r="S138" s="246"/>
      <c r="T138" s="246"/>
      <c r="U138" s="247"/>
      <c r="V138" s="247"/>
      <c r="W138" s="248"/>
      <c r="X138" s="247"/>
      <c r="Y138" s="248"/>
      <c r="Z138" s="247"/>
      <c r="AA138" s="247"/>
    </row>
    <row r="139" spans="1:27" s="536" customFormat="1" ht="16.5" customHeight="1" hidden="1">
      <c r="A139" s="540"/>
      <c r="B139" s="527"/>
      <c r="C139" s="244"/>
      <c r="D139" s="244"/>
      <c r="E139" s="244"/>
      <c r="F139" s="244"/>
      <c r="G139" s="244"/>
      <c r="H139" s="244"/>
      <c r="I139" s="244"/>
      <c r="J139" s="244"/>
      <c r="K139" s="145">
        <v>654</v>
      </c>
      <c r="L139" s="506"/>
      <c r="M139" s="506"/>
      <c r="N139" s="505"/>
      <c r="O139" s="245"/>
      <c r="P139" s="245"/>
      <c r="Q139" s="246"/>
      <c r="R139" s="246"/>
      <c r="S139" s="246"/>
      <c r="T139" s="246"/>
      <c r="U139" s="247"/>
      <c r="V139" s="247"/>
      <c r="W139" s="248"/>
      <c r="X139" s="247"/>
      <c r="Y139" s="248"/>
      <c r="Z139" s="247"/>
      <c r="AA139" s="247"/>
    </row>
    <row r="140" spans="1:27" s="539" customFormat="1" ht="12.75">
      <c r="A140" s="538"/>
      <c r="B140" s="526" t="s">
        <v>51</v>
      </c>
      <c r="C140" s="144"/>
      <c r="D140" s="144"/>
      <c r="E140" s="144"/>
      <c r="F140" s="144"/>
      <c r="G140" s="144"/>
      <c r="H140" s="144"/>
      <c r="I140" s="144"/>
      <c r="J140" s="144"/>
      <c r="K140" s="145">
        <v>654</v>
      </c>
      <c r="L140" s="146">
        <v>5</v>
      </c>
      <c r="M140" s="146">
        <v>0</v>
      </c>
      <c r="N140" s="147" t="s">
        <v>226</v>
      </c>
      <c r="O140" s="145">
        <v>0</v>
      </c>
      <c r="P140" s="145"/>
      <c r="Q140" s="148">
        <v>79429000</v>
      </c>
      <c r="R140" s="148">
        <v>0</v>
      </c>
      <c r="S140" s="148">
        <v>0</v>
      </c>
      <c r="T140" s="148">
        <v>0</v>
      </c>
      <c r="U140" s="149">
        <f>U141+U159+U147</f>
        <v>6818300</v>
      </c>
      <c r="V140" s="149">
        <f>V141+V159+V147</f>
        <v>13439400</v>
      </c>
      <c r="W140" s="150"/>
      <c r="X140" s="149">
        <f>X141+X159+X147</f>
        <v>4409240</v>
      </c>
      <c r="Y140" s="150">
        <f>Y141+Y170</f>
        <v>0</v>
      </c>
      <c r="Z140" s="149">
        <f>Z141+Z159+Z147</f>
        <v>2785296</v>
      </c>
      <c r="AA140" s="149">
        <f>AA141+AA170</f>
        <v>0</v>
      </c>
    </row>
    <row r="141" spans="1:27" s="539" customFormat="1" ht="17.25" customHeight="1">
      <c r="A141" s="538"/>
      <c r="B141" s="528" t="s">
        <v>101</v>
      </c>
      <c r="C141" s="144"/>
      <c r="D141" s="144"/>
      <c r="E141" s="144"/>
      <c r="F141" s="144"/>
      <c r="G141" s="144"/>
      <c r="H141" s="144"/>
      <c r="I141" s="144"/>
      <c r="J141" s="144"/>
      <c r="K141" s="145">
        <v>654</v>
      </c>
      <c r="L141" s="546">
        <v>5</v>
      </c>
      <c r="M141" s="546">
        <v>1</v>
      </c>
      <c r="N141" s="505" t="s">
        <v>226</v>
      </c>
      <c r="O141" s="548">
        <v>0</v>
      </c>
      <c r="P141" s="145"/>
      <c r="Q141" s="148">
        <v>79429000</v>
      </c>
      <c r="R141" s="148">
        <v>0</v>
      </c>
      <c r="S141" s="148">
        <v>0</v>
      </c>
      <c r="T141" s="148">
        <v>0</v>
      </c>
      <c r="U141" s="247">
        <f>U144+U146</f>
        <v>2834300</v>
      </c>
      <c r="V141" s="247">
        <f>V144</f>
        <v>0</v>
      </c>
      <c r="W141" s="248"/>
      <c r="X141" s="247">
        <f>X144+X146</f>
        <v>2628240</v>
      </c>
      <c r="Y141" s="248"/>
      <c r="Z141" s="247">
        <f>Z144+Z146</f>
        <v>1342296</v>
      </c>
      <c r="AA141" s="149"/>
    </row>
    <row r="142" spans="1:27" s="539" customFormat="1" ht="54" customHeight="1">
      <c r="A142" s="538"/>
      <c r="B142" s="658" t="s">
        <v>250</v>
      </c>
      <c r="C142" s="144"/>
      <c r="D142" s="144"/>
      <c r="E142" s="144"/>
      <c r="F142" s="144"/>
      <c r="G142" s="144"/>
      <c r="H142" s="144"/>
      <c r="I142" s="144"/>
      <c r="J142" s="144"/>
      <c r="K142" s="145">
        <v>654</v>
      </c>
      <c r="L142" s="546">
        <v>5</v>
      </c>
      <c r="M142" s="546">
        <v>1</v>
      </c>
      <c r="N142" s="657" t="s">
        <v>22</v>
      </c>
      <c r="O142" s="548">
        <v>0</v>
      </c>
      <c r="P142" s="145"/>
      <c r="Q142" s="148"/>
      <c r="R142" s="148"/>
      <c r="S142" s="148"/>
      <c r="T142" s="148"/>
      <c r="U142" s="247">
        <f>U144+U146</f>
        <v>2834300</v>
      </c>
      <c r="V142" s="247"/>
      <c r="W142" s="675"/>
      <c r="X142" s="247">
        <f>X144+X146</f>
        <v>2628240</v>
      </c>
      <c r="Y142" s="248"/>
      <c r="Z142" s="247">
        <f>Z144+Z146</f>
        <v>1342296</v>
      </c>
      <c r="AA142" s="149"/>
    </row>
    <row r="143" spans="1:27" s="539" customFormat="1" ht="64.5" customHeight="1">
      <c r="A143" s="538"/>
      <c r="B143" s="623" t="s">
        <v>293</v>
      </c>
      <c r="C143" s="144"/>
      <c r="D143" s="144"/>
      <c r="E143" s="144"/>
      <c r="F143" s="144"/>
      <c r="G143" s="144"/>
      <c r="H143" s="144"/>
      <c r="I143" s="144"/>
      <c r="J143" s="144"/>
      <c r="K143" s="145">
        <v>654</v>
      </c>
      <c r="L143" s="546">
        <v>5</v>
      </c>
      <c r="M143" s="546">
        <v>1</v>
      </c>
      <c r="N143" s="657" t="s">
        <v>183</v>
      </c>
      <c r="O143" s="548">
        <v>0</v>
      </c>
      <c r="P143" s="145"/>
      <c r="Q143" s="148"/>
      <c r="R143" s="148"/>
      <c r="S143" s="148"/>
      <c r="T143" s="148"/>
      <c r="U143" s="247">
        <f>U144+U145</f>
        <v>2834300</v>
      </c>
      <c r="V143" s="247"/>
      <c r="W143" s="675"/>
      <c r="X143" s="247">
        <f>X144+X145</f>
        <v>2628240</v>
      </c>
      <c r="Y143" s="248"/>
      <c r="Z143" s="247">
        <f>Z144+Z145</f>
        <v>1342296</v>
      </c>
      <c r="AA143" s="149"/>
    </row>
    <row r="144" spans="1:27" s="551" customFormat="1" ht="57" customHeight="1">
      <c r="A144" s="550"/>
      <c r="B144" s="663" t="s">
        <v>184</v>
      </c>
      <c r="C144" s="136"/>
      <c r="D144" s="136"/>
      <c r="E144" s="136"/>
      <c r="F144" s="136"/>
      <c r="G144" s="136"/>
      <c r="H144" s="136"/>
      <c r="I144" s="136"/>
      <c r="J144" s="136"/>
      <c r="K144" s="145">
        <v>654</v>
      </c>
      <c r="L144" s="546">
        <v>5</v>
      </c>
      <c r="M144" s="546">
        <v>1</v>
      </c>
      <c r="N144" s="657" t="s">
        <v>183</v>
      </c>
      <c r="O144" s="548">
        <v>810</v>
      </c>
      <c r="P144" s="137"/>
      <c r="Q144" s="139"/>
      <c r="R144" s="139"/>
      <c r="S144" s="139"/>
      <c r="T144" s="139"/>
      <c r="U144" s="727">
        <f>2774300+200000+100000+106700-100000-106700-200000</f>
        <v>2774300</v>
      </c>
      <c r="V144" s="727">
        <f>V145+V146</f>
        <v>0</v>
      </c>
      <c r="W144" s="728"/>
      <c r="X144" s="727">
        <f>2568240+198760-198760</f>
        <v>2568240</v>
      </c>
      <c r="Y144" s="728"/>
      <c r="Z144" s="727">
        <f>1282296+664704-664704</f>
        <v>1282296</v>
      </c>
      <c r="AA144" s="140"/>
    </row>
    <row r="145" spans="1:27" s="536" customFormat="1" ht="36" customHeight="1" hidden="1">
      <c r="A145" s="540"/>
      <c r="B145" s="527" t="s">
        <v>113</v>
      </c>
      <c r="C145" s="244"/>
      <c r="D145" s="244"/>
      <c r="E145" s="244"/>
      <c r="F145" s="244"/>
      <c r="G145" s="244"/>
      <c r="H145" s="244"/>
      <c r="I145" s="244"/>
      <c r="J145" s="244"/>
      <c r="K145" s="145">
        <v>654</v>
      </c>
      <c r="L145" s="546">
        <v>5</v>
      </c>
      <c r="M145" s="546">
        <v>1</v>
      </c>
      <c r="N145" s="657" t="s">
        <v>183</v>
      </c>
      <c r="O145" s="548">
        <v>0</v>
      </c>
      <c r="P145" s="245"/>
      <c r="Q145" s="246">
        <v>79429000</v>
      </c>
      <c r="R145" s="246">
        <v>0</v>
      </c>
      <c r="S145" s="246">
        <v>0</v>
      </c>
      <c r="T145" s="246">
        <v>0</v>
      </c>
      <c r="U145" s="247">
        <v>60000</v>
      </c>
      <c r="V145" s="247"/>
      <c r="W145" s="248"/>
      <c r="X145" s="247">
        <v>60000</v>
      </c>
      <c r="Y145" s="248"/>
      <c r="Z145" s="247">
        <v>60000</v>
      </c>
      <c r="AA145" s="247"/>
    </row>
    <row r="146" spans="1:27" s="536" customFormat="1" ht="28.5" customHeight="1">
      <c r="A146" s="540"/>
      <c r="B146" s="542" t="s">
        <v>113</v>
      </c>
      <c r="C146" s="244"/>
      <c r="D146" s="244"/>
      <c r="E146" s="244"/>
      <c r="F146" s="244"/>
      <c r="G146" s="244"/>
      <c r="H146" s="244"/>
      <c r="I146" s="244"/>
      <c r="J146" s="244"/>
      <c r="K146" s="145">
        <v>654</v>
      </c>
      <c r="L146" s="546">
        <v>5</v>
      </c>
      <c r="M146" s="546">
        <v>1</v>
      </c>
      <c r="N146" s="657" t="s">
        <v>183</v>
      </c>
      <c r="O146" s="548">
        <v>244</v>
      </c>
      <c r="P146" s="245"/>
      <c r="Q146" s="246">
        <v>79429000</v>
      </c>
      <c r="R146" s="246">
        <v>0</v>
      </c>
      <c r="S146" s="246">
        <v>0</v>
      </c>
      <c r="T146" s="246">
        <v>0</v>
      </c>
      <c r="U146" s="247">
        <v>60000</v>
      </c>
      <c r="V146" s="247"/>
      <c r="W146" s="248"/>
      <c r="X146" s="247">
        <v>60000</v>
      </c>
      <c r="Y146" s="248"/>
      <c r="Z146" s="247">
        <v>60000</v>
      </c>
      <c r="AA146" s="247"/>
    </row>
    <row r="147" spans="1:27" s="536" customFormat="1" ht="20.25" customHeight="1">
      <c r="A147" s="540"/>
      <c r="B147" s="542" t="s">
        <v>109</v>
      </c>
      <c r="C147" s="244"/>
      <c r="D147" s="244"/>
      <c r="E147" s="244"/>
      <c r="F147" s="244"/>
      <c r="G147" s="244"/>
      <c r="H147" s="244"/>
      <c r="I147" s="244"/>
      <c r="J147" s="244"/>
      <c r="K147" s="245">
        <v>654</v>
      </c>
      <c r="L147" s="546">
        <v>5</v>
      </c>
      <c r="M147" s="546">
        <v>2</v>
      </c>
      <c r="N147" s="505" t="s">
        <v>226</v>
      </c>
      <c r="O147" s="548">
        <v>0</v>
      </c>
      <c r="P147" s="245"/>
      <c r="Q147" s="246"/>
      <c r="R147" s="246"/>
      <c r="S147" s="246"/>
      <c r="T147" s="246"/>
      <c r="U147" s="247">
        <f>U151+U157+U148</f>
        <v>3590000</v>
      </c>
      <c r="V147" s="247">
        <f>V148+V151+V155+V157</f>
        <v>13140000</v>
      </c>
      <c r="W147" s="248"/>
      <c r="X147" s="247">
        <f>X151+X157+X148</f>
        <v>1387000</v>
      </c>
      <c r="Y147" s="248"/>
      <c r="Z147" s="247">
        <f>Z151+Z157+Z148</f>
        <v>1049000</v>
      </c>
      <c r="AA147" s="247"/>
    </row>
    <row r="148" spans="1:27" s="536" customFormat="1" ht="66" customHeight="1">
      <c r="A148" s="540"/>
      <c r="B148" s="658" t="s">
        <v>264</v>
      </c>
      <c r="C148" s="244"/>
      <c r="D148" s="244"/>
      <c r="E148" s="244"/>
      <c r="F148" s="244"/>
      <c r="G148" s="244"/>
      <c r="H148" s="244"/>
      <c r="I148" s="244"/>
      <c r="J148" s="244"/>
      <c r="K148" s="145">
        <v>654</v>
      </c>
      <c r="L148" s="546">
        <v>5</v>
      </c>
      <c r="M148" s="546">
        <v>2</v>
      </c>
      <c r="N148" s="657" t="s">
        <v>24</v>
      </c>
      <c r="O148" s="548">
        <v>0</v>
      </c>
      <c r="P148" s="245"/>
      <c r="Q148" s="246"/>
      <c r="R148" s="246"/>
      <c r="S148" s="246"/>
      <c r="T148" s="246"/>
      <c r="U148" s="247">
        <f>U150</f>
        <v>90000</v>
      </c>
      <c r="V148" s="247">
        <f>V150</f>
        <v>5037000</v>
      </c>
      <c r="W148" s="248"/>
      <c r="X148" s="247">
        <f>X150</f>
        <v>90000</v>
      </c>
      <c r="Y148" s="248"/>
      <c r="Z148" s="247">
        <f>Z150</f>
        <v>90000</v>
      </c>
      <c r="AA148" s="247"/>
    </row>
    <row r="149" spans="1:27" s="536" customFormat="1" ht="77.25" customHeight="1">
      <c r="A149" s="540"/>
      <c r="B149" s="664" t="s">
        <v>265</v>
      </c>
      <c r="C149" s="244"/>
      <c r="D149" s="244"/>
      <c r="E149" s="244"/>
      <c r="F149" s="244"/>
      <c r="G149" s="244"/>
      <c r="H149" s="244"/>
      <c r="I149" s="244"/>
      <c r="J149" s="244"/>
      <c r="K149" s="145">
        <v>654</v>
      </c>
      <c r="L149" s="546">
        <v>5</v>
      </c>
      <c r="M149" s="546">
        <v>2</v>
      </c>
      <c r="N149" s="657" t="s">
        <v>186</v>
      </c>
      <c r="O149" s="548">
        <v>0</v>
      </c>
      <c r="P149" s="245"/>
      <c r="Q149" s="246"/>
      <c r="R149" s="246"/>
      <c r="S149" s="246"/>
      <c r="T149" s="246"/>
      <c r="U149" s="247">
        <v>90000</v>
      </c>
      <c r="V149" s="247">
        <v>5037000</v>
      </c>
      <c r="W149" s="248"/>
      <c r="X149" s="247">
        <v>90000</v>
      </c>
      <c r="Y149" s="248"/>
      <c r="Z149" s="247">
        <v>90000</v>
      </c>
      <c r="AA149" s="247"/>
    </row>
    <row r="150" spans="1:27" s="536" customFormat="1" ht="27" customHeight="1">
      <c r="A150" s="540"/>
      <c r="B150" s="542" t="s">
        <v>113</v>
      </c>
      <c r="C150" s="244"/>
      <c r="D150" s="244"/>
      <c r="E150" s="244"/>
      <c r="F150" s="244"/>
      <c r="G150" s="244"/>
      <c r="H150" s="244"/>
      <c r="I150" s="244"/>
      <c r="J150" s="244"/>
      <c r="K150" s="145">
        <v>654</v>
      </c>
      <c r="L150" s="546">
        <v>5</v>
      </c>
      <c r="M150" s="546">
        <v>2</v>
      </c>
      <c r="N150" s="657" t="s">
        <v>186</v>
      </c>
      <c r="O150" s="548">
        <v>244</v>
      </c>
      <c r="P150" s="245"/>
      <c r="Q150" s="246"/>
      <c r="R150" s="246"/>
      <c r="S150" s="246"/>
      <c r="T150" s="246"/>
      <c r="U150" s="247">
        <v>90000</v>
      </c>
      <c r="V150" s="247">
        <v>5037000</v>
      </c>
      <c r="W150" s="248"/>
      <c r="X150" s="247">
        <v>90000</v>
      </c>
      <c r="Y150" s="248"/>
      <c r="Z150" s="247">
        <v>90000</v>
      </c>
      <c r="AA150" s="247"/>
    </row>
    <row r="151" spans="1:27" s="536" customFormat="1" ht="60" customHeight="1">
      <c r="A151" s="540"/>
      <c r="B151" s="658" t="s">
        <v>250</v>
      </c>
      <c r="C151" s="244"/>
      <c r="D151" s="244"/>
      <c r="E151" s="244"/>
      <c r="F151" s="244"/>
      <c r="G151" s="244"/>
      <c r="H151" s="244"/>
      <c r="I151" s="244"/>
      <c r="J151" s="244"/>
      <c r="K151" s="145">
        <v>654</v>
      </c>
      <c r="L151" s="546">
        <v>5</v>
      </c>
      <c r="M151" s="546">
        <v>2</v>
      </c>
      <c r="N151" s="660" t="s">
        <v>261</v>
      </c>
      <c r="O151" s="548">
        <v>0</v>
      </c>
      <c r="P151" s="245"/>
      <c r="Q151" s="246"/>
      <c r="R151" s="246"/>
      <c r="S151" s="246"/>
      <c r="T151" s="246"/>
      <c r="U151" s="247">
        <f>U154</f>
        <v>3500000</v>
      </c>
      <c r="V151" s="247">
        <f>V154</f>
        <v>1603000</v>
      </c>
      <c r="W151" s="248"/>
      <c r="X151" s="247">
        <f>X154</f>
        <v>1297000</v>
      </c>
      <c r="Y151" s="248"/>
      <c r="Z151" s="247">
        <f>Z154</f>
        <v>959000</v>
      </c>
      <c r="AA151" s="247"/>
    </row>
    <row r="152" spans="1:27" s="536" customFormat="1" ht="122.25" customHeight="1">
      <c r="A152" s="540"/>
      <c r="B152" s="721" t="s">
        <v>295</v>
      </c>
      <c r="C152" s="244"/>
      <c r="D152" s="244"/>
      <c r="E152" s="244"/>
      <c r="F152" s="244"/>
      <c r="G152" s="244"/>
      <c r="H152" s="244"/>
      <c r="I152" s="244"/>
      <c r="J152" s="244"/>
      <c r="K152" s="145">
        <v>654</v>
      </c>
      <c r="L152" s="546">
        <v>5</v>
      </c>
      <c r="M152" s="546">
        <v>2</v>
      </c>
      <c r="N152" s="722" t="s">
        <v>297</v>
      </c>
      <c r="O152" s="548">
        <v>0</v>
      </c>
      <c r="P152" s="245"/>
      <c r="Q152" s="246"/>
      <c r="R152" s="246"/>
      <c r="S152" s="246"/>
      <c r="T152" s="246"/>
      <c r="U152" s="247">
        <f>U154</f>
        <v>3500000</v>
      </c>
      <c r="V152" s="247"/>
      <c r="W152" s="248"/>
      <c r="X152" s="247">
        <f>X154</f>
        <v>1297000</v>
      </c>
      <c r="Y152" s="675"/>
      <c r="Z152" s="247">
        <f>Z154</f>
        <v>959000</v>
      </c>
      <c r="AA152" s="247"/>
    </row>
    <row r="153" spans="1:27" s="536" customFormat="1" ht="153" customHeight="1">
      <c r="A153" s="540"/>
      <c r="B153" s="723" t="s">
        <v>294</v>
      </c>
      <c r="C153" s="244"/>
      <c r="D153" s="244"/>
      <c r="E153" s="244"/>
      <c r="F153" s="244"/>
      <c r="G153" s="244"/>
      <c r="H153" s="244"/>
      <c r="I153" s="244"/>
      <c r="J153" s="244"/>
      <c r="K153" s="145">
        <v>654</v>
      </c>
      <c r="L153" s="546">
        <v>5</v>
      </c>
      <c r="M153" s="546">
        <v>2</v>
      </c>
      <c r="N153" s="722" t="s">
        <v>296</v>
      </c>
      <c r="O153" s="548"/>
      <c r="P153" s="245"/>
      <c r="Q153" s="246"/>
      <c r="R153" s="246"/>
      <c r="S153" s="246"/>
      <c r="T153" s="246"/>
      <c r="U153" s="247">
        <v>3500000</v>
      </c>
      <c r="V153" s="247">
        <v>1603000</v>
      </c>
      <c r="W153" s="248"/>
      <c r="X153" s="247">
        <v>1297000</v>
      </c>
      <c r="Y153" s="248"/>
      <c r="Z153" s="247">
        <v>959000</v>
      </c>
      <c r="AA153" s="247"/>
    </row>
    <row r="154" spans="1:27" s="536" customFormat="1" ht="19.5" customHeight="1">
      <c r="A154" s="540"/>
      <c r="B154" s="542" t="s">
        <v>120</v>
      </c>
      <c r="C154" s="244"/>
      <c r="D154" s="244"/>
      <c r="E154" s="244"/>
      <c r="F154" s="244"/>
      <c r="G154" s="244"/>
      <c r="H154" s="244"/>
      <c r="I154" s="244"/>
      <c r="J154" s="244"/>
      <c r="K154" s="145">
        <v>654</v>
      </c>
      <c r="L154" s="546">
        <v>5</v>
      </c>
      <c r="M154" s="546">
        <v>2</v>
      </c>
      <c r="N154" s="722" t="s">
        <v>296</v>
      </c>
      <c r="O154" s="548">
        <v>540</v>
      </c>
      <c r="P154" s="245"/>
      <c r="Q154" s="246"/>
      <c r="R154" s="246"/>
      <c r="S154" s="246"/>
      <c r="T154" s="246"/>
      <c r="U154" s="247">
        <v>3500000</v>
      </c>
      <c r="V154" s="247">
        <v>1603000</v>
      </c>
      <c r="W154" s="248"/>
      <c r="X154" s="247">
        <v>1297000</v>
      </c>
      <c r="Y154" s="248"/>
      <c r="Z154" s="247">
        <v>959000</v>
      </c>
      <c r="AA154" s="247"/>
    </row>
    <row r="155" spans="1:27" s="536" customFormat="1" ht="35.25" customHeight="1" hidden="1">
      <c r="A155" s="540"/>
      <c r="B155" s="542"/>
      <c r="C155" s="244"/>
      <c r="D155" s="244"/>
      <c r="E155" s="244"/>
      <c r="F155" s="244"/>
      <c r="G155" s="244"/>
      <c r="H155" s="244"/>
      <c r="I155" s="244"/>
      <c r="J155" s="244"/>
      <c r="K155" s="145"/>
      <c r="L155" s="546"/>
      <c r="M155" s="546"/>
      <c r="N155" s="547"/>
      <c r="O155" s="548"/>
      <c r="P155" s="245"/>
      <c r="Q155" s="246"/>
      <c r="R155" s="246"/>
      <c r="S155" s="246"/>
      <c r="T155" s="246"/>
      <c r="U155" s="247"/>
      <c r="V155" s="247"/>
      <c r="W155" s="248"/>
      <c r="X155" s="247"/>
      <c r="Y155" s="248"/>
      <c r="Z155" s="247"/>
      <c r="AA155" s="247"/>
    </row>
    <row r="156" spans="1:27" s="536" customFormat="1" ht="22.5" customHeight="1" hidden="1">
      <c r="A156" s="540"/>
      <c r="B156" s="542"/>
      <c r="C156" s="244"/>
      <c r="D156" s="244"/>
      <c r="E156" s="244"/>
      <c r="F156" s="244"/>
      <c r="G156" s="244"/>
      <c r="H156" s="244"/>
      <c r="I156" s="244"/>
      <c r="J156" s="244"/>
      <c r="K156" s="145"/>
      <c r="L156" s="546"/>
      <c r="M156" s="546"/>
      <c r="N156" s="547"/>
      <c r="O156" s="548"/>
      <c r="P156" s="245"/>
      <c r="Q156" s="246"/>
      <c r="R156" s="246"/>
      <c r="S156" s="246"/>
      <c r="T156" s="246"/>
      <c r="U156" s="247"/>
      <c r="V156" s="247"/>
      <c r="W156" s="248"/>
      <c r="X156" s="247"/>
      <c r="Y156" s="248"/>
      <c r="Z156" s="247"/>
      <c r="AA156" s="247"/>
    </row>
    <row r="157" spans="1:27" s="536" customFormat="1" ht="22.5" customHeight="1" hidden="1">
      <c r="A157" s="540"/>
      <c r="B157" s="542" t="s">
        <v>116</v>
      </c>
      <c r="C157" s="244"/>
      <c r="D157" s="244"/>
      <c r="E157" s="244"/>
      <c r="F157" s="244"/>
      <c r="G157" s="244"/>
      <c r="H157" s="244"/>
      <c r="I157" s="244"/>
      <c r="J157" s="244"/>
      <c r="K157" s="145">
        <v>654</v>
      </c>
      <c r="L157" s="546">
        <v>5</v>
      </c>
      <c r="M157" s="546">
        <v>2</v>
      </c>
      <c r="N157" s="547">
        <v>7952200</v>
      </c>
      <c r="O157" s="548">
        <v>0</v>
      </c>
      <c r="P157" s="245"/>
      <c r="Q157" s="246"/>
      <c r="R157" s="246"/>
      <c r="S157" s="246"/>
      <c r="T157" s="246"/>
      <c r="U157" s="247">
        <f>U158</f>
        <v>0</v>
      </c>
      <c r="V157" s="247">
        <f>V158</f>
        <v>6500000</v>
      </c>
      <c r="W157" s="248"/>
      <c r="X157" s="247">
        <f>X158</f>
        <v>0</v>
      </c>
      <c r="Y157" s="248"/>
      <c r="Z157" s="247">
        <f>Z158</f>
        <v>0</v>
      </c>
      <c r="AA157" s="247"/>
    </row>
    <row r="158" spans="1:27" s="536" customFormat="1" ht="22.5" customHeight="1" hidden="1">
      <c r="A158" s="540"/>
      <c r="B158" s="542" t="s">
        <v>120</v>
      </c>
      <c r="C158" s="244"/>
      <c r="D158" s="244"/>
      <c r="E158" s="244"/>
      <c r="F158" s="244"/>
      <c r="G158" s="244"/>
      <c r="H158" s="244"/>
      <c r="I158" s="244"/>
      <c r="J158" s="244"/>
      <c r="K158" s="145">
        <v>654</v>
      </c>
      <c r="L158" s="546">
        <v>5</v>
      </c>
      <c r="M158" s="546">
        <v>2</v>
      </c>
      <c r="N158" s="547">
        <v>7952200</v>
      </c>
      <c r="O158" s="548">
        <v>540</v>
      </c>
      <c r="P158" s="245"/>
      <c r="Q158" s="246"/>
      <c r="R158" s="246"/>
      <c r="S158" s="246"/>
      <c r="T158" s="246"/>
      <c r="U158" s="247"/>
      <c r="V158" s="247">
        <v>6500000</v>
      </c>
      <c r="W158" s="248"/>
      <c r="X158" s="247"/>
      <c r="Y158" s="248"/>
      <c r="Z158" s="247"/>
      <c r="AA158" s="247"/>
    </row>
    <row r="159" spans="1:27" s="551" customFormat="1" ht="19.5" customHeight="1">
      <c r="A159" s="550"/>
      <c r="B159" s="528" t="s">
        <v>76</v>
      </c>
      <c r="C159" s="136"/>
      <c r="D159" s="136"/>
      <c r="E159" s="136"/>
      <c r="F159" s="136"/>
      <c r="G159" s="136"/>
      <c r="H159" s="136"/>
      <c r="I159" s="136"/>
      <c r="J159" s="136"/>
      <c r="K159" s="145">
        <v>654</v>
      </c>
      <c r="L159" s="138">
        <v>5</v>
      </c>
      <c r="M159" s="138">
        <v>3</v>
      </c>
      <c r="N159" s="505" t="s">
        <v>226</v>
      </c>
      <c r="O159" s="137">
        <v>500</v>
      </c>
      <c r="P159" s="137"/>
      <c r="Q159" s="139">
        <v>79429000</v>
      </c>
      <c r="R159" s="139">
        <v>0</v>
      </c>
      <c r="S159" s="139">
        <v>0</v>
      </c>
      <c r="T159" s="139">
        <v>0</v>
      </c>
      <c r="U159" s="140">
        <f>U160+U163</f>
        <v>394000</v>
      </c>
      <c r="V159" s="140">
        <f>V160+V163</f>
        <v>299400</v>
      </c>
      <c r="W159" s="141"/>
      <c r="X159" s="140">
        <f>X160+X163</f>
        <v>394000</v>
      </c>
      <c r="Y159" s="141"/>
      <c r="Z159" s="140">
        <f>Z160+Z163</f>
        <v>394000</v>
      </c>
      <c r="AA159" s="140"/>
    </row>
    <row r="160" spans="1:27" s="551" customFormat="1" ht="35.25" customHeight="1" hidden="1">
      <c r="A160" s="550"/>
      <c r="B160" s="542"/>
      <c r="C160" s="136"/>
      <c r="D160" s="136"/>
      <c r="E160" s="136"/>
      <c r="F160" s="136"/>
      <c r="G160" s="136"/>
      <c r="H160" s="136"/>
      <c r="I160" s="136"/>
      <c r="J160" s="136"/>
      <c r="K160" s="145"/>
      <c r="L160" s="546"/>
      <c r="M160" s="546"/>
      <c r="N160" s="547"/>
      <c r="O160" s="548"/>
      <c r="P160" s="245"/>
      <c r="Q160" s="246"/>
      <c r="R160" s="246"/>
      <c r="S160" s="246"/>
      <c r="T160" s="246"/>
      <c r="U160" s="247"/>
      <c r="V160" s="247"/>
      <c r="W160" s="141"/>
      <c r="X160" s="247"/>
      <c r="Y160" s="141"/>
      <c r="Z160" s="247"/>
      <c r="AA160" s="140"/>
    </row>
    <row r="161" spans="1:27" s="551" customFormat="1" ht="28.5" customHeight="1" hidden="1">
      <c r="A161" s="550"/>
      <c r="B161" s="542"/>
      <c r="C161" s="136"/>
      <c r="D161" s="136"/>
      <c r="E161" s="136"/>
      <c r="F161" s="136"/>
      <c r="G161" s="136"/>
      <c r="H161" s="136"/>
      <c r="I161" s="136"/>
      <c r="J161" s="136"/>
      <c r="K161" s="145"/>
      <c r="L161" s="546"/>
      <c r="M161" s="546"/>
      <c r="N161" s="547"/>
      <c r="O161" s="548"/>
      <c r="P161" s="245"/>
      <c r="Q161" s="246"/>
      <c r="R161" s="246"/>
      <c r="S161" s="246"/>
      <c r="T161" s="246"/>
      <c r="U161" s="247"/>
      <c r="V161" s="247"/>
      <c r="W161" s="141"/>
      <c r="X161" s="247"/>
      <c r="Y161" s="141"/>
      <c r="Z161" s="247"/>
      <c r="AA161" s="140"/>
    </row>
    <row r="162" spans="1:27" s="551" customFormat="1" ht="19.5" customHeight="1" hidden="1">
      <c r="A162" s="550"/>
      <c r="B162" s="542"/>
      <c r="C162" s="136"/>
      <c r="D162" s="136"/>
      <c r="E162" s="136"/>
      <c r="F162" s="136"/>
      <c r="G162" s="136"/>
      <c r="H162" s="136"/>
      <c r="I162" s="136"/>
      <c r="J162" s="136"/>
      <c r="K162" s="145"/>
      <c r="L162" s="546"/>
      <c r="M162" s="546"/>
      <c r="N162" s="547"/>
      <c r="O162" s="548"/>
      <c r="P162" s="245"/>
      <c r="Q162" s="246"/>
      <c r="R162" s="246"/>
      <c r="S162" s="246"/>
      <c r="T162" s="246"/>
      <c r="U162" s="247"/>
      <c r="V162" s="247"/>
      <c r="W162" s="141"/>
      <c r="X162" s="247"/>
      <c r="Y162" s="141"/>
      <c r="Z162" s="247"/>
      <c r="AA162" s="140"/>
    </row>
    <row r="163" spans="1:27" s="536" customFormat="1" ht="44.25" customHeight="1">
      <c r="A163" s="540"/>
      <c r="B163" s="623" t="s">
        <v>251</v>
      </c>
      <c r="C163" s="244"/>
      <c r="D163" s="244"/>
      <c r="E163" s="244"/>
      <c r="F163" s="244"/>
      <c r="G163" s="244"/>
      <c r="H163" s="244"/>
      <c r="I163" s="244"/>
      <c r="J163" s="244"/>
      <c r="K163" s="145">
        <v>654</v>
      </c>
      <c r="L163" s="546">
        <v>5</v>
      </c>
      <c r="M163" s="546">
        <v>3</v>
      </c>
      <c r="N163" s="657" t="s">
        <v>28</v>
      </c>
      <c r="O163" s="548">
        <v>0</v>
      </c>
      <c r="P163" s="245"/>
      <c r="Q163" s="246">
        <v>79429000</v>
      </c>
      <c r="R163" s="246">
        <v>0</v>
      </c>
      <c r="S163" s="246">
        <v>0</v>
      </c>
      <c r="T163" s="246">
        <v>0</v>
      </c>
      <c r="U163" s="247">
        <f>U165</f>
        <v>394000</v>
      </c>
      <c r="V163" s="247">
        <f>V165</f>
        <v>299400</v>
      </c>
      <c r="W163" s="248"/>
      <c r="X163" s="247">
        <f>X165</f>
        <v>394000</v>
      </c>
      <c r="Y163" s="248"/>
      <c r="Z163" s="247">
        <f>Z165</f>
        <v>394000</v>
      </c>
      <c r="AA163" s="247"/>
    </row>
    <row r="164" spans="1:27" s="536" customFormat="1" ht="51" customHeight="1">
      <c r="A164" s="540"/>
      <c r="B164" s="623" t="s">
        <v>252</v>
      </c>
      <c r="C164" s="244"/>
      <c r="D164" s="244"/>
      <c r="E164" s="244"/>
      <c r="F164" s="244"/>
      <c r="G164" s="244"/>
      <c r="H164" s="244"/>
      <c r="I164" s="244"/>
      <c r="J164" s="244"/>
      <c r="K164" s="145">
        <v>654</v>
      </c>
      <c r="L164" s="546">
        <v>5</v>
      </c>
      <c r="M164" s="546">
        <v>3</v>
      </c>
      <c r="N164" s="657" t="s">
        <v>187</v>
      </c>
      <c r="O164" s="548">
        <v>0</v>
      </c>
      <c r="P164" s="245"/>
      <c r="Q164" s="246"/>
      <c r="R164" s="246"/>
      <c r="S164" s="246"/>
      <c r="T164" s="246"/>
      <c r="U164" s="247">
        <f>U165</f>
        <v>394000</v>
      </c>
      <c r="V164" s="247"/>
      <c r="W164" s="248"/>
      <c r="X164" s="247">
        <f>X165</f>
        <v>394000</v>
      </c>
      <c r="Y164" s="248"/>
      <c r="Z164" s="247">
        <f>Z165</f>
        <v>394000</v>
      </c>
      <c r="AA164" s="247"/>
    </row>
    <row r="165" spans="1:27" s="536" customFormat="1" ht="24" customHeight="1">
      <c r="A165" s="540"/>
      <c r="B165" s="542" t="s">
        <v>113</v>
      </c>
      <c r="C165" s="244"/>
      <c r="D165" s="244"/>
      <c r="E165" s="244"/>
      <c r="F165" s="244"/>
      <c r="G165" s="244"/>
      <c r="H165" s="244"/>
      <c r="I165" s="244"/>
      <c r="J165" s="244"/>
      <c r="K165" s="145">
        <v>654</v>
      </c>
      <c r="L165" s="546">
        <v>5</v>
      </c>
      <c r="M165" s="546">
        <v>3</v>
      </c>
      <c r="N165" s="657" t="s">
        <v>187</v>
      </c>
      <c r="O165" s="548">
        <v>244</v>
      </c>
      <c r="P165" s="245"/>
      <c r="Q165" s="246">
        <v>79429000</v>
      </c>
      <c r="R165" s="246">
        <v>0</v>
      </c>
      <c r="S165" s="246">
        <v>0</v>
      </c>
      <c r="T165" s="246">
        <v>0</v>
      </c>
      <c r="U165" s="247">
        <f>394000-106700+106700</f>
        <v>394000</v>
      </c>
      <c r="V165" s="247">
        <v>299400</v>
      </c>
      <c r="W165" s="248"/>
      <c r="X165" s="247">
        <v>394000</v>
      </c>
      <c r="Y165" s="248"/>
      <c r="Z165" s="247">
        <v>394000</v>
      </c>
      <c r="AA165" s="247"/>
    </row>
    <row r="166" spans="1:27" s="539" customFormat="1" ht="1.5" customHeight="1" hidden="1">
      <c r="A166" s="538"/>
      <c r="B166" s="549" t="s">
        <v>118</v>
      </c>
      <c r="C166" s="144"/>
      <c r="D166" s="144"/>
      <c r="E166" s="144"/>
      <c r="F166" s="144"/>
      <c r="G166" s="144"/>
      <c r="H166" s="144"/>
      <c r="I166" s="144"/>
      <c r="J166" s="144"/>
      <c r="K166" s="145">
        <v>654</v>
      </c>
      <c r="L166" s="552">
        <v>6</v>
      </c>
      <c r="M166" s="552">
        <v>0</v>
      </c>
      <c r="N166" s="553">
        <v>0</v>
      </c>
      <c r="O166" s="554">
        <v>0</v>
      </c>
      <c r="P166" s="145"/>
      <c r="Q166" s="148">
        <v>79429000</v>
      </c>
      <c r="R166" s="148">
        <v>0</v>
      </c>
      <c r="S166" s="148">
        <v>0</v>
      </c>
      <c r="T166" s="148">
        <v>0</v>
      </c>
      <c r="U166" s="149">
        <f>U167</f>
        <v>0</v>
      </c>
      <c r="V166" s="149">
        <f>V167</f>
        <v>2900000</v>
      </c>
      <c r="W166" s="150"/>
      <c r="X166" s="149">
        <f>X167</f>
        <v>0</v>
      </c>
      <c r="Y166" s="150"/>
      <c r="Z166" s="149">
        <f>Z167</f>
        <v>0</v>
      </c>
      <c r="AA166" s="149"/>
    </row>
    <row r="167" spans="1:27" s="536" customFormat="1" ht="23.25" customHeight="1" hidden="1">
      <c r="A167" s="540"/>
      <c r="B167" s="542" t="s">
        <v>119</v>
      </c>
      <c r="C167" s="244"/>
      <c r="D167" s="244"/>
      <c r="E167" s="244"/>
      <c r="F167" s="244"/>
      <c r="G167" s="244"/>
      <c r="H167" s="244"/>
      <c r="I167" s="244"/>
      <c r="J167" s="244"/>
      <c r="K167" s="145">
        <v>654</v>
      </c>
      <c r="L167" s="546">
        <v>6</v>
      </c>
      <c r="M167" s="546">
        <v>5</v>
      </c>
      <c r="N167" s="547">
        <v>0</v>
      </c>
      <c r="O167" s="548">
        <v>0</v>
      </c>
      <c r="P167" s="245"/>
      <c r="Q167" s="246">
        <v>79429000</v>
      </c>
      <c r="R167" s="246">
        <v>0</v>
      </c>
      <c r="S167" s="246">
        <v>0</v>
      </c>
      <c r="T167" s="246">
        <v>0</v>
      </c>
      <c r="U167" s="247">
        <f>U169+U173</f>
        <v>0</v>
      </c>
      <c r="V167" s="247">
        <f>V169+V173</f>
        <v>2900000</v>
      </c>
      <c r="W167" s="248"/>
      <c r="X167" s="247">
        <f>X169+X173</f>
        <v>0</v>
      </c>
      <c r="Y167" s="248"/>
      <c r="Z167" s="247">
        <f>Z169+Z173</f>
        <v>0</v>
      </c>
      <c r="AA167" s="247"/>
    </row>
    <row r="168" spans="1:27" s="536" customFormat="1" ht="46.5" customHeight="1" hidden="1">
      <c r="A168" s="540"/>
      <c r="B168" s="542" t="s">
        <v>132</v>
      </c>
      <c r="C168" s="244"/>
      <c r="D168" s="244"/>
      <c r="E168" s="244"/>
      <c r="F168" s="244"/>
      <c r="G168" s="244"/>
      <c r="H168" s="244"/>
      <c r="I168" s="244"/>
      <c r="J168" s="244"/>
      <c r="K168" s="145">
        <v>654</v>
      </c>
      <c r="L168" s="546">
        <v>6</v>
      </c>
      <c r="M168" s="546">
        <v>5</v>
      </c>
      <c r="N168" s="547">
        <v>0</v>
      </c>
      <c r="O168" s="548">
        <v>0</v>
      </c>
      <c r="P168" s="245"/>
      <c r="Q168" s="246">
        <v>79429000</v>
      </c>
      <c r="R168" s="246">
        <v>0</v>
      </c>
      <c r="S168" s="246">
        <v>0</v>
      </c>
      <c r="T168" s="246">
        <v>0</v>
      </c>
      <c r="U168" s="247">
        <f>U169</f>
        <v>0</v>
      </c>
      <c r="V168" s="247">
        <v>0</v>
      </c>
      <c r="W168" s="248"/>
      <c r="X168" s="247">
        <f>X169</f>
        <v>0</v>
      </c>
      <c r="Y168" s="248"/>
      <c r="Z168" s="247">
        <f>Z169</f>
        <v>0</v>
      </c>
      <c r="AA168" s="247"/>
    </row>
    <row r="169" spans="1:27" s="536" customFormat="1" ht="13.5" customHeight="1" hidden="1">
      <c r="A169" s="540"/>
      <c r="B169" s="542" t="s">
        <v>120</v>
      </c>
      <c r="C169" s="244"/>
      <c r="D169" s="244"/>
      <c r="E169" s="244"/>
      <c r="F169" s="244"/>
      <c r="G169" s="244"/>
      <c r="H169" s="244"/>
      <c r="I169" s="244"/>
      <c r="J169" s="244"/>
      <c r="K169" s="145">
        <v>654</v>
      </c>
      <c r="L169" s="546">
        <v>6</v>
      </c>
      <c r="M169" s="546">
        <v>5</v>
      </c>
      <c r="N169" s="547">
        <v>5227700</v>
      </c>
      <c r="O169" s="548">
        <v>540</v>
      </c>
      <c r="P169" s="245"/>
      <c r="Q169" s="246">
        <v>79429000</v>
      </c>
      <c r="R169" s="246">
        <v>0</v>
      </c>
      <c r="S169" s="246">
        <v>0</v>
      </c>
      <c r="T169" s="246">
        <v>0</v>
      </c>
      <c r="U169" s="247"/>
      <c r="V169" s="247">
        <v>0</v>
      </c>
      <c r="W169" s="248"/>
      <c r="X169" s="247"/>
      <c r="Y169" s="248"/>
      <c r="Z169" s="247"/>
      <c r="AA169" s="247"/>
    </row>
    <row r="170" spans="1:27" s="536" customFormat="1" ht="18.75" customHeight="1" hidden="1">
      <c r="A170" s="540"/>
      <c r="B170" s="527"/>
      <c r="C170" s="244"/>
      <c r="D170" s="244"/>
      <c r="E170" s="244"/>
      <c r="F170" s="244"/>
      <c r="G170" s="244"/>
      <c r="H170" s="244"/>
      <c r="I170" s="244"/>
      <c r="J170" s="244"/>
      <c r="K170" s="145">
        <v>654</v>
      </c>
      <c r="L170" s="506"/>
      <c r="M170" s="506"/>
      <c r="N170" s="505"/>
      <c r="O170" s="245"/>
      <c r="P170" s="245"/>
      <c r="Q170" s="246"/>
      <c r="R170" s="246"/>
      <c r="S170" s="246"/>
      <c r="T170" s="246"/>
      <c r="U170" s="247"/>
      <c r="V170" s="247"/>
      <c r="W170" s="248"/>
      <c r="X170" s="247"/>
      <c r="Y170" s="248"/>
      <c r="Z170" s="247"/>
      <c r="AA170" s="247"/>
    </row>
    <row r="171" spans="1:27" s="536" customFormat="1" ht="23.25" customHeight="1" hidden="1">
      <c r="A171" s="540"/>
      <c r="B171" s="542"/>
      <c r="C171" s="244"/>
      <c r="D171" s="244"/>
      <c r="E171" s="244"/>
      <c r="F171" s="244"/>
      <c r="G171" s="244"/>
      <c r="H171" s="244"/>
      <c r="I171" s="244"/>
      <c r="J171" s="244"/>
      <c r="K171" s="145"/>
      <c r="L171" s="546"/>
      <c r="M171" s="546"/>
      <c r="N171" s="547"/>
      <c r="O171" s="548"/>
      <c r="P171" s="245"/>
      <c r="Q171" s="246"/>
      <c r="R171" s="246"/>
      <c r="S171" s="246"/>
      <c r="T171" s="246"/>
      <c r="U171" s="247"/>
      <c r="V171" s="247"/>
      <c r="W171" s="248"/>
      <c r="X171" s="247"/>
      <c r="Y171" s="248"/>
      <c r="Z171" s="247"/>
      <c r="AA171" s="247"/>
    </row>
    <row r="172" spans="1:27" s="536" customFormat="1" ht="21.75" customHeight="1" hidden="1">
      <c r="A172" s="540"/>
      <c r="B172" s="542" t="s">
        <v>131</v>
      </c>
      <c r="C172" s="244"/>
      <c r="D172" s="244"/>
      <c r="E172" s="244"/>
      <c r="F172" s="244"/>
      <c r="G172" s="244"/>
      <c r="H172" s="244"/>
      <c r="I172" s="244"/>
      <c r="J172" s="244"/>
      <c r="K172" s="145">
        <v>654</v>
      </c>
      <c r="L172" s="546">
        <v>6</v>
      </c>
      <c r="M172" s="546">
        <v>5</v>
      </c>
      <c r="N172" s="547">
        <v>0</v>
      </c>
      <c r="O172" s="548">
        <v>0</v>
      </c>
      <c r="P172" s="245"/>
      <c r="Q172" s="246">
        <v>79429000</v>
      </c>
      <c r="R172" s="246">
        <v>0</v>
      </c>
      <c r="S172" s="246">
        <v>0</v>
      </c>
      <c r="T172" s="246">
        <v>0</v>
      </c>
      <c r="U172" s="247">
        <f>U173</f>
        <v>0</v>
      </c>
      <c r="V172" s="247">
        <v>2900000</v>
      </c>
      <c r="W172" s="248"/>
      <c r="X172" s="247">
        <f>X173</f>
        <v>0</v>
      </c>
      <c r="Y172" s="248"/>
      <c r="Z172" s="247">
        <f>Z173</f>
        <v>0</v>
      </c>
      <c r="AA172" s="247"/>
    </row>
    <row r="173" spans="1:27" s="536" customFormat="1" ht="15" customHeight="1" hidden="1">
      <c r="A173" s="540"/>
      <c r="B173" s="542" t="s">
        <v>120</v>
      </c>
      <c r="C173" s="244"/>
      <c r="D173" s="244"/>
      <c r="E173" s="244"/>
      <c r="F173" s="244"/>
      <c r="G173" s="244"/>
      <c r="H173" s="244"/>
      <c r="I173" s="244"/>
      <c r="J173" s="244"/>
      <c r="K173" s="145">
        <v>654</v>
      </c>
      <c r="L173" s="546">
        <v>6</v>
      </c>
      <c r="M173" s="546">
        <v>5</v>
      </c>
      <c r="N173" s="547">
        <v>7950900</v>
      </c>
      <c r="O173" s="548">
        <v>540</v>
      </c>
      <c r="P173" s="245"/>
      <c r="Q173" s="246">
        <v>79429000</v>
      </c>
      <c r="R173" s="246">
        <v>0</v>
      </c>
      <c r="S173" s="246">
        <v>0</v>
      </c>
      <c r="T173" s="246">
        <v>0</v>
      </c>
      <c r="U173" s="247"/>
      <c r="V173" s="247">
        <v>2900000</v>
      </c>
      <c r="W173" s="248"/>
      <c r="X173" s="247"/>
      <c r="Y173" s="248"/>
      <c r="Z173" s="247"/>
      <c r="AA173" s="247"/>
    </row>
    <row r="174" spans="1:27" s="536" customFormat="1" ht="18.75" customHeight="1" hidden="1">
      <c r="A174" s="540"/>
      <c r="B174" s="527"/>
      <c r="C174" s="244"/>
      <c r="D174" s="244"/>
      <c r="E174" s="244"/>
      <c r="F174" s="244"/>
      <c r="G174" s="244"/>
      <c r="H174" s="244"/>
      <c r="I174" s="244"/>
      <c r="J174" s="244"/>
      <c r="K174" s="145"/>
      <c r="L174" s="249"/>
      <c r="M174" s="249"/>
      <c r="N174" s="251"/>
      <c r="O174" s="250"/>
      <c r="P174" s="245"/>
      <c r="Q174" s="246"/>
      <c r="R174" s="246"/>
      <c r="S174" s="246"/>
      <c r="T174" s="246"/>
      <c r="U174" s="247"/>
      <c r="V174" s="247"/>
      <c r="W174" s="248"/>
      <c r="X174" s="247"/>
      <c r="Y174" s="248"/>
      <c r="Z174" s="247"/>
      <c r="AA174" s="247"/>
    </row>
    <row r="175" spans="1:27" s="539" customFormat="1" ht="12.75">
      <c r="A175" s="538"/>
      <c r="B175" s="555" t="s">
        <v>104</v>
      </c>
      <c r="C175" s="144"/>
      <c r="D175" s="144"/>
      <c r="E175" s="144"/>
      <c r="F175" s="144"/>
      <c r="G175" s="144"/>
      <c r="H175" s="144"/>
      <c r="I175" s="144"/>
      <c r="J175" s="144"/>
      <c r="K175" s="145">
        <v>654</v>
      </c>
      <c r="L175" s="552">
        <v>8</v>
      </c>
      <c r="M175" s="552">
        <v>0</v>
      </c>
      <c r="N175" s="505" t="s">
        <v>226</v>
      </c>
      <c r="O175" s="554">
        <v>0</v>
      </c>
      <c r="P175" s="145"/>
      <c r="Q175" s="148">
        <v>79429000</v>
      </c>
      <c r="R175" s="148">
        <v>0</v>
      </c>
      <c r="S175" s="148">
        <v>0</v>
      </c>
      <c r="T175" s="148">
        <v>0</v>
      </c>
      <c r="U175" s="149">
        <f>U177+U186</f>
        <v>5872372</v>
      </c>
      <c r="V175" s="149">
        <f>V177+V186</f>
        <v>5182000</v>
      </c>
      <c r="W175" s="150"/>
      <c r="X175" s="149">
        <f>X177+X186</f>
        <v>6132882</v>
      </c>
      <c r="Y175" s="150"/>
      <c r="Z175" s="149">
        <f>Z177+Z186</f>
        <v>6504335</v>
      </c>
      <c r="AA175" s="149"/>
    </row>
    <row r="176" spans="1:27" s="536" customFormat="1" ht="16.5" customHeight="1">
      <c r="A176" s="540"/>
      <c r="B176" s="556" t="s">
        <v>67</v>
      </c>
      <c r="C176" s="244"/>
      <c r="D176" s="244"/>
      <c r="E176" s="244"/>
      <c r="F176" s="244"/>
      <c r="G176" s="244"/>
      <c r="H176" s="244"/>
      <c r="I176" s="244"/>
      <c r="J176" s="244"/>
      <c r="K176" s="245">
        <v>654</v>
      </c>
      <c r="L176" s="546">
        <v>8</v>
      </c>
      <c r="M176" s="546">
        <v>1</v>
      </c>
      <c r="N176" s="505" t="s">
        <v>226</v>
      </c>
      <c r="O176" s="548">
        <v>0</v>
      </c>
      <c r="P176" s="245"/>
      <c r="Q176" s="246"/>
      <c r="R176" s="246"/>
      <c r="S176" s="246"/>
      <c r="T176" s="246"/>
      <c r="U176" s="247">
        <f>U177</f>
        <v>5484686</v>
      </c>
      <c r="V176" s="247"/>
      <c r="W176" s="248"/>
      <c r="X176" s="247">
        <f>X177</f>
        <v>5731262</v>
      </c>
      <c r="Y176" s="248"/>
      <c r="Z176" s="247">
        <f>Z177</f>
        <v>6082845</v>
      </c>
      <c r="AA176" s="247"/>
    </row>
    <row r="177" spans="1:27" s="536" customFormat="1" ht="70.5" customHeight="1">
      <c r="A177" s="540"/>
      <c r="B177" s="623" t="s">
        <v>253</v>
      </c>
      <c r="C177" s="244"/>
      <c r="D177" s="244"/>
      <c r="E177" s="244"/>
      <c r="F177" s="244"/>
      <c r="G177" s="244"/>
      <c r="H177" s="244"/>
      <c r="I177" s="244"/>
      <c r="J177" s="244"/>
      <c r="K177" s="245">
        <v>654</v>
      </c>
      <c r="L177" s="546">
        <v>8</v>
      </c>
      <c r="M177" s="546">
        <v>1</v>
      </c>
      <c r="N177" s="657" t="s">
        <v>26</v>
      </c>
      <c r="O177" s="548">
        <v>0</v>
      </c>
      <c r="P177" s="245"/>
      <c r="Q177" s="246"/>
      <c r="R177" s="246"/>
      <c r="S177" s="246"/>
      <c r="T177" s="246"/>
      <c r="U177" s="520">
        <f>U179</f>
        <v>5484686</v>
      </c>
      <c r="V177" s="520">
        <f>V180+V182+V183</f>
        <v>4853000</v>
      </c>
      <c r="W177" s="521"/>
      <c r="X177" s="520">
        <f>X179</f>
        <v>5731262</v>
      </c>
      <c r="Y177" s="521"/>
      <c r="Z177" s="520">
        <f>Z179</f>
        <v>6082845</v>
      </c>
      <c r="AA177" s="557"/>
    </row>
    <row r="178" spans="1:27" s="536" customFormat="1" ht="23.25" customHeight="1" hidden="1">
      <c r="A178" s="540"/>
      <c r="B178" s="542"/>
      <c r="C178" s="244"/>
      <c r="D178" s="244"/>
      <c r="E178" s="244"/>
      <c r="F178" s="244"/>
      <c r="G178" s="244"/>
      <c r="H178" s="244"/>
      <c r="I178" s="244"/>
      <c r="J178" s="244"/>
      <c r="K178" s="245"/>
      <c r="L178" s="546"/>
      <c r="M178" s="546"/>
      <c r="N178" s="547"/>
      <c r="O178" s="548"/>
      <c r="P178" s="245"/>
      <c r="Q178" s="246"/>
      <c r="R178" s="246"/>
      <c r="S178" s="246"/>
      <c r="T178" s="246"/>
      <c r="U178" s="520"/>
      <c r="V178" s="520"/>
      <c r="W178" s="521"/>
      <c r="X178" s="520"/>
      <c r="Y178" s="521"/>
      <c r="Z178" s="520"/>
      <c r="AA178" s="557"/>
    </row>
    <row r="179" spans="1:27" s="536" customFormat="1" ht="81" customHeight="1">
      <c r="A179" s="540"/>
      <c r="B179" s="665" t="s">
        <v>254</v>
      </c>
      <c r="C179" s="244"/>
      <c r="D179" s="244"/>
      <c r="E179" s="244"/>
      <c r="F179" s="244"/>
      <c r="G179" s="244"/>
      <c r="H179" s="244"/>
      <c r="I179" s="244"/>
      <c r="J179" s="244"/>
      <c r="K179" s="245">
        <v>654</v>
      </c>
      <c r="L179" s="546">
        <v>8</v>
      </c>
      <c r="M179" s="546">
        <v>1</v>
      </c>
      <c r="N179" s="657" t="s">
        <v>211</v>
      </c>
      <c r="O179" s="548">
        <v>0</v>
      </c>
      <c r="P179" s="245"/>
      <c r="Q179" s="246"/>
      <c r="R179" s="246"/>
      <c r="S179" s="246"/>
      <c r="T179" s="246"/>
      <c r="U179" s="520">
        <f>U180+U182+U183+U181+U184</f>
        <v>5484686</v>
      </c>
      <c r="V179" s="520">
        <f>V183+V186+V188</f>
        <v>1322000</v>
      </c>
      <c r="W179" s="521"/>
      <c r="X179" s="520">
        <f>X180+X182+X183+X181</f>
        <v>5731262</v>
      </c>
      <c r="Y179" s="521"/>
      <c r="Z179" s="520">
        <f>Z180+Z182+Z183+Z181</f>
        <v>6082845</v>
      </c>
      <c r="AA179" s="557"/>
    </row>
    <row r="180" spans="1:27" s="536" customFormat="1" ht="37.5" customHeight="1">
      <c r="A180" s="540"/>
      <c r="B180" s="652" t="s">
        <v>262</v>
      </c>
      <c r="C180" s="244"/>
      <c r="D180" s="244"/>
      <c r="E180" s="244"/>
      <c r="F180" s="244"/>
      <c r="G180" s="244"/>
      <c r="H180" s="244"/>
      <c r="I180" s="244"/>
      <c r="J180" s="244"/>
      <c r="K180" s="245">
        <v>654</v>
      </c>
      <c r="L180" s="546">
        <v>8</v>
      </c>
      <c r="M180" s="546">
        <v>1</v>
      </c>
      <c r="N180" s="657" t="s">
        <v>211</v>
      </c>
      <c r="O180" s="542">
        <v>111</v>
      </c>
      <c r="P180" s="245"/>
      <c r="Q180" s="246"/>
      <c r="R180" s="246"/>
      <c r="S180" s="246"/>
      <c r="T180" s="246"/>
      <c r="U180" s="520">
        <v>4791686</v>
      </c>
      <c r="V180" s="520">
        <v>4169000</v>
      </c>
      <c r="W180" s="522"/>
      <c r="X180" s="520">
        <v>5031262</v>
      </c>
      <c r="Y180" s="521"/>
      <c r="Z180" s="520">
        <v>5282845</v>
      </c>
      <c r="AA180" s="557"/>
    </row>
    <row r="181" spans="1:27" s="536" customFormat="1" ht="23.25" customHeight="1">
      <c r="A181" s="540"/>
      <c r="B181" s="527" t="s">
        <v>122</v>
      </c>
      <c r="C181" s="244"/>
      <c r="D181" s="244"/>
      <c r="E181" s="244"/>
      <c r="F181" s="244"/>
      <c r="G181" s="244"/>
      <c r="H181" s="244"/>
      <c r="I181" s="244"/>
      <c r="J181" s="244"/>
      <c r="K181" s="245">
        <v>654</v>
      </c>
      <c r="L181" s="546">
        <v>8</v>
      </c>
      <c r="M181" s="546">
        <v>1</v>
      </c>
      <c r="N181" s="657" t="s">
        <v>211</v>
      </c>
      <c r="O181" s="542">
        <v>112</v>
      </c>
      <c r="P181" s="245"/>
      <c r="Q181" s="246"/>
      <c r="R181" s="246"/>
      <c r="S181" s="246"/>
      <c r="T181" s="246"/>
      <c r="U181" s="520">
        <v>45000</v>
      </c>
      <c r="V181" s="520">
        <v>4169000</v>
      </c>
      <c r="W181" s="521"/>
      <c r="X181" s="520">
        <v>50000</v>
      </c>
      <c r="Y181" s="521"/>
      <c r="Z181" s="520">
        <v>50000</v>
      </c>
      <c r="AA181" s="557"/>
    </row>
    <row r="182" spans="1:27" s="536" customFormat="1" ht="23.25" customHeight="1">
      <c r="A182" s="540"/>
      <c r="B182" s="542" t="s">
        <v>112</v>
      </c>
      <c r="C182" s="244"/>
      <c r="D182" s="244"/>
      <c r="E182" s="244"/>
      <c r="F182" s="244"/>
      <c r="G182" s="244"/>
      <c r="H182" s="244"/>
      <c r="I182" s="244"/>
      <c r="J182" s="244"/>
      <c r="K182" s="245">
        <v>654</v>
      </c>
      <c r="L182" s="546">
        <v>8</v>
      </c>
      <c r="M182" s="546">
        <v>1</v>
      </c>
      <c r="N182" s="657" t="s">
        <v>211</v>
      </c>
      <c r="O182" s="542">
        <v>242</v>
      </c>
      <c r="P182" s="245"/>
      <c r="Q182" s="246"/>
      <c r="R182" s="246"/>
      <c r="S182" s="246"/>
      <c r="T182" s="246"/>
      <c r="U182" s="520">
        <v>17000</v>
      </c>
      <c r="V182" s="520">
        <v>16000</v>
      </c>
      <c r="W182" s="521"/>
      <c r="X182" s="520">
        <v>17000</v>
      </c>
      <c r="Y182" s="521"/>
      <c r="Z182" s="520">
        <v>17000</v>
      </c>
      <c r="AA182" s="557"/>
    </row>
    <row r="183" spans="1:27" s="536" customFormat="1" ht="23.25" customHeight="1">
      <c r="A183" s="540"/>
      <c r="B183" s="542" t="s">
        <v>113</v>
      </c>
      <c r="C183" s="244"/>
      <c r="D183" s="244"/>
      <c r="E183" s="244"/>
      <c r="F183" s="244"/>
      <c r="G183" s="244"/>
      <c r="H183" s="244"/>
      <c r="I183" s="244"/>
      <c r="J183" s="244"/>
      <c r="K183" s="245">
        <v>654</v>
      </c>
      <c r="L183" s="546">
        <v>8</v>
      </c>
      <c r="M183" s="546">
        <v>1</v>
      </c>
      <c r="N183" s="657" t="s">
        <v>211</v>
      </c>
      <c r="O183" s="542">
        <v>244</v>
      </c>
      <c r="P183" s="245"/>
      <c r="Q183" s="246"/>
      <c r="R183" s="246"/>
      <c r="S183" s="246"/>
      <c r="T183" s="246"/>
      <c r="U183" s="520">
        <v>631000</v>
      </c>
      <c r="V183" s="520">
        <v>668000</v>
      </c>
      <c r="W183" s="522"/>
      <c r="X183" s="520">
        <v>633000</v>
      </c>
      <c r="Y183" s="521"/>
      <c r="Z183" s="520">
        <v>733000</v>
      </c>
      <c r="AA183" s="557"/>
    </row>
    <row r="184" spans="1:27" s="536" customFormat="1" ht="22.5" customHeight="1" hidden="1">
      <c r="A184" s="540"/>
      <c r="B184" s="542"/>
      <c r="C184" s="244"/>
      <c r="D184" s="244"/>
      <c r="E184" s="244"/>
      <c r="F184" s="244"/>
      <c r="G184" s="244"/>
      <c r="H184" s="244"/>
      <c r="I184" s="244"/>
      <c r="J184" s="244"/>
      <c r="K184" s="245"/>
      <c r="L184" s="546"/>
      <c r="M184" s="546"/>
      <c r="N184" s="657"/>
      <c r="O184" s="542"/>
      <c r="P184" s="245"/>
      <c r="Q184" s="246"/>
      <c r="R184" s="246"/>
      <c r="S184" s="246"/>
      <c r="T184" s="246"/>
      <c r="U184" s="520"/>
      <c r="V184" s="520"/>
      <c r="W184" s="522"/>
      <c r="X184" s="520"/>
      <c r="Y184" s="521"/>
      <c r="Z184" s="520"/>
      <c r="AA184" s="557"/>
    </row>
    <row r="185" spans="1:27" s="536" customFormat="1" ht="18" customHeight="1">
      <c r="A185" s="540"/>
      <c r="B185" s="556" t="s">
        <v>68</v>
      </c>
      <c r="C185" s="244"/>
      <c r="D185" s="244"/>
      <c r="E185" s="244"/>
      <c r="F185" s="244"/>
      <c r="G185" s="244"/>
      <c r="H185" s="244"/>
      <c r="I185" s="244"/>
      <c r="J185" s="244"/>
      <c r="K185" s="245">
        <v>654</v>
      </c>
      <c r="L185" s="506">
        <v>8</v>
      </c>
      <c r="M185" s="506">
        <v>2</v>
      </c>
      <c r="N185" s="505" t="s">
        <v>226</v>
      </c>
      <c r="O185" s="245">
        <v>0</v>
      </c>
      <c r="P185" s="245"/>
      <c r="Q185" s="246"/>
      <c r="R185" s="246"/>
      <c r="S185" s="246"/>
      <c r="T185" s="246"/>
      <c r="U185" s="520">
        <f>U186</f>
        <v>387686</v>
      </c>
      <c r="V185" s="520"/>
      <c r="W185" s="522"/>
      <c r="X185" s="520">
        <f>X186</f>
        <v>401620</v>
      </c>
      <c r="Y185" s="521"/>
      <c r="Z185" s="520">
        <f>Z186</f>
        <v>421490</v>
      </c>
      <c r="AA185" s="557"/>
    </row>
    <row r="186" spans="1:27" s="536" customFormat="1" ht="69" customHeight="1">
      <c r="A186" s="540"/>
      <c r="B186" s="623" t="s">
        <v>253</v>
      </c>
      <c r="C186" s="244"/>
      <c r="D186" s="244"/>
      <c r="E186" s="244"/>
      <c r="F186" s="244"/>
      <c r="G186" s="244"/>
      <c r="H186" s="244"/>
      <c r="I186" s="244"/>
      <c r="J186" s="244"/>
      <c r="K186" s="245">
        <v>654</v>
      </c>
      <c r="L186" s="506">
        <v>8</v>
      </c>
      <c r="M186" s="506">
        <v>2</v>
      </c>
      <c r="N186" s="657" t="s">
        <v>26</v>
      </c>
      <c r="O186" s="245">
        <v>0</v>
      </c>
      <c r="P186" s="245"/>
      <c r="Q186" s="246"/>
      <c r="R186" s="246"/>
      <c r="S186" s="246"/>
      <c r="T186" s="246"/>
      <c r="U186" s="520">
        <f>U188+U190+U189</f>
        <v>387686</v>
      </c>
      <c r="V186" s="520">
        <f>V188+V190</f>
        <v>329000</v>
      </c>
      <c r="W186" s="521"/>
      <c r="X186" s="520">
        <f>X188+X190+X189</f>
        <v>401620</v>
      </c>
      <c r="Y186" s="521"/>
      <c r="Z186" s="520">
        <f>Z188+Z190+Z189</f>
        <v>421490</v>
      </c>
      <c r="AA186" s="557"/>
    </row>
    <row r="187" spans="1:27" s="536" customFormat="1" ht="81" customHeight="1">
      <c r="A187" s="540"/>
      <c r="B187" s="665" t="s">
        <v>254</v>
      </c>
      <c r="C187" s="244"/>
      <c r="D187" s="244"/>
      <c r="E187" s="244"/>
      <c r="F187" s="244"/>
      <c r="G187" s="244"/>
      <c r="H187" s="244"/>
      <c r="I187" s="244"/>
      <c r="J187" s="244"/>
      <c r="K187" s="245">
        <v>654</v>
      </c>
      <c r="L187" s="506">
        <v>8</v>
      </c>
      <c r="M187" s="506">
        <v>2</v>
      </c>
      <c r="N187" s="657" t="s">
        <v>211</v>
      </c>
      <c r="O187" s="245">
        <v>0</v>
      </c>
      <c r="P187" s="245"/>
      <c r="Q187" s="246"/>
      <c r="R187" s="246"/>
      <c r="S187" s="246"/>
      <c r="T187" s="246"/>
      <c r="U187" s="520">
        <f>U188+U189+U190</f>
        <v>387686</v>
      </c>
      <c r="V187" s="520"/>
      <c r="W187" s="521"/>
      <c r="X187" s="520">
        <f>X188+X189+X190</f>
        <v>401620</v>
      </c>
      <c r="Y187" s="521"/>
      <c r="Z187" s="520">
        <f>Z188+Z189+Z190</f>
        <v>421490</v>
      </c>
      <c r="AA187" s="557"/>
    </row>
    <row r="188" spans="1:27" s="536" customFormat="1" ht="39" customHeight="1">
      <c r="A188" s="540"/>
      <c r="B188" s="652" t="s">
        <v>262</v>
      </c>
      <c r="C188" s="244"/>
      <c r="D188" s="244"/>
      <c r="E188" s="244"/>
      <c r="F188" s="244"/>
      <c r="G188" s="244"/>
      <c r="H188" s="244"/>
      <c r="I188" s="244"/>
      <c r="J188" s="244"/>
      <c r="K188" s="245">
        <v>654</v>
      </c>
      <c r="L188" s="546">
        <v>8</v>
      </c>
      <c r="M188" s="546">
        <v>2</v>
      </c>
      <c r="N188" s="657" t="s">
        <v>211</v>
      </c>
      <c r="O188" s="542">
        <v>111</v>
      </c>
      <c r="P188" s="245"/>
      <c r="Q188" s="246"/>
      <c r="R188" s="246"/>
      <c r="S188" s="246"/>
      <c r="T188" s="246"/>
      <c r="U188" s="520">
        <v>378686</v>
      </c>
      <c r="V188" s="520">
        <v>325000</v>
      </c>
      <c r="W188" s="522"/>
      <c r="X188" s="520">
        <v>397620</v>
      </c>
      <c r="Y188" s="521"/>
      <c r="Z188" s="520">
        <v>417490</v>
      </c>
      <c r="AA188" s="557"/>
    </row>
    <row r="189" spans="1:27" s="536" customFormat="1" ht="22.5" customHeight="1">
      <c r="A189" s="540"/>
      <c r="B189" s="527" t="s">
        <v>122</v>
      </c>
      <c r="C189" s="244"/>
      <c r="D189" s="244"/>
      <c r="E189" s="244"/>
      <c r="F189" s="244"/>
      <c r="G189" s="244"/>
      <c r="H189" s="244"/>
      <c r="I189" s="244"/>
      <c r="J189" s="244"/>
      <c r="K189" s="245">
        <v>654</v>
      </c>
      <c r="L189" s="546">
        <v>8</v>
      </c>
      <c r="M189" s="546">
        <v>2</v>
      </c>
      <c r="N189" s="657" t="s">
        <v>211</v>
      </c>
      <c r="O189" s="542">
        <v>112</v>
      </c>
      <c r="P189" s="245"/>
      <c r="Q189" s="246"/>
      <c r="R189" s="246"/>
      <c r="S189" s="246"/>
      <c r="T189" s="246"/>
      <c r="U189" s="520">
        <v>5000</v>
      </c>
      <c r="V189" s="520"/>
      <c r="W189" s="521"/>
      <c r="X189" s="520">
        <v>0</v>
      </c>
      <c r="Y189" s="521"/>
      <c r="Z189" s="520">
        <v>0</v>
      </c>
      <c r="AA189" s="557"/>
    </row>
    <row r="190" spans="1:27" s="536" customFormat="1" ht="24" customHeight="1">
      <c r="A190" s="540"/>
      <c r="B190" s="542" t="s">
        <v>113</v>
      </c>
      <c r="C190" s="244"/>
      <c r="D190" s="244"/>
      <c r="E190" s="244"/>
      <c r="F190" s="244"/>
      <c r="G190" s="244"/>
      <c r="H190" s="244"/>
      <c r="I190" s="244"/>
      <c r="J190" s="244"/>
      <c r="K190" s="245">
        <v>654</v>
      </c>
      <c r="L190" s="546">
        <v>8</v>
      </c>
      <c r="M190" s="546">
        <v>2</v>
      </c>
      <c r="N190" s="505">
        <v>5800059</v>
      </c>
      <c r="O190" s="542">
        <v>244</v>
      </c>
      <c r="P190" s="245"/>
      <c r="Q190" s="246"/>
      <c r="R190" s="246"/>
      <c r="S190" s="246"/>
      <c r="T190" s="246"/>
      <c r="U190" s="520">
        <v>4000</v>
      </c>
      <c r="V190" s="520">
        <v>4000</v>
      </c>
      <c r="W190" s="521"/>
      <c r="X190" s="520">
        <v>4000</v>
      </c>
      <c r="Y190" s="521"/>
      <c r="Z190" s="520">
        <v>4000</v>
      </c>
      <c r="AA190" s="557"/>
    </row>
    <row r="191" spans="1:27" s="539" customFormat="1" ht="19.5" customHeight="1">
      <c r="A191" s="538"/>
      <c r="B191" s="555" t="s">
        <v>97</v>
      </c>
      <c r="C191" s="144"/>
      <c r="D191" s="144"/>
      <c r="E191" s="144"/>
      <c r="F191" s="144"/>
      <c r="G191" s="144"/>
      <c r="H191" s="144"/>
      <c r="I191" s="144"/>
      <c r="J191" s="144"/>
      <c r="K191" s="145">
        <v>654</v>
      </c>
      <c r="L191" s="552">
        <v>10</v>
      </c>
      <c r="M191" s="552">
        <v>0</v>
      </c>
      <c r="N191" s="505" t="s">
        <v>226</v>
      </c>
      <c r="O191" s="554">
        <v>0</v>
      </c>
      <c r="P191" s="145"/>
      <c r="Q191" s="148"/>
      <c r="R191" s="148"/>
      <c r="S191" s="148"/>
      <c r="T191" s="148"/>
      <c r="U191" s="523">
        <f>U196</f>
        <v>240000</v>
      </c>
      <c r="V191" s="523">
        <f>V196</f>
        <v>180000</v>
      </c>
      <c r="W191" s="524"/>
      <c r="X191" s="523">
        <f>X196</f>
        <v>240000</v>
      </c>
      <c r="Y191" s="524"/>
      <c r="Z191" s="523">
        <f>Z196</f>
        <v>240000</v>
      </c>
      <c r="AA191" s="558"/>
    </row>
    <row r="192" spans="1:27" s="539" customFormat="1" ht="19.5" customHeight="1">
      <c r="A192" s="538"/>
      <c r="B192" s="622" t="s">
        <v>99</v>
      </c>
      <c r="C192" s="144"/>
      <c r="D192" s="144"/>
      <c r="E192" s="144"/>
      <c r="F192" s="144"/>
      <c r="G192" s="144"/>
      <c r="H192" s="144"/>
      <c r="I192" s="144"/>
      <c r="J192" s="144"/>
      <c r="K192" s="145">
        <v>654</v>
      </c>
      <c r="L192" s="546">
        <v>10</v>
      </c>
      <c r="M192" s="546">
        <v>1</v>
      </c>
      <c r="N192" s="505" t="s">
        <v>226</v>
      </c>
      <c r="O192" s="548">
        <v>0</v>
      </c>
      <c r="P192" s="145"/>
      <c r="Q192" s="148"/>
      <c r="R192" s="148"/>
      <c r="S192" s="148"/>
      <c r="T192" s="148"/>
      <c r="U192" s="520">
        <f>U193</f>
        <v>240000</v>
      </c>
      <c r="V192" s="520"/>
      <c r="W192" s="521"/>
      <c r="X192" s="520">
        <f>X193</f>
        <v>240000</v>
      </c>
      <c r="Y192" s="521"/>
      <c r="Z192" s="520">
        <f>Z193</f>
        <v>240000</v>
      </c>
      <c r="AA192" s="558"/>
    </row>
    <row r="193" spans="1:27" s="536" customFormat="1" ht="38.25" customHeight="1">
      <c r="A193" s="540"/>
      <c r="B193" s="507" t="s">
        <v>239</v>
      </c>
      <c r="C193" s="244"/>
      <c r="D193" s="244"/>
      <c r="E193" s="244"/>
      <c r="F193" s="244"/>
      <c r="G193" s="244"/>
      <c r="H193" s="244"/>
      <c r="I193" s="244"/>
      <c r="J193" s="244"/>
      <c r="K193" s="145">
        <v>654</v>
      </c>
      <c r="L193" s="546">
        <v>10</v>
      </c>
      <c r="M193" s="546">
        <v>1</v>
      </c>
      <c r="N193" s="651" t="s">
        <v>155</v>
      </c>
      <c r="O193" s="548">
        <v>0</v>
      </c>
      <c r="P193" s="245"/>
      <c r="Q193" s="246"/>
      <c r="R193" s="246"/>
      <c r="S193" s="246"/>
      <c r="T193" s="246"/>
      <c r="U193" s="520">
        <f>U195</f>
        <v>240000</v>
      </c>
      <c r="V193" s="520">
        <f>V195</f>
        <v>180000</v>
      </c>
      <c r="W193" s="521"/>
      <c r="X193" s="520">
        <f>X195</f>
        <v>240000</v>
      </c>
      <c r="Y193" s="521"/>
      <c r="Z193" s="520">
        <f>Z195</f>
        <v>240000</v>
      </c>
      <c r="AA193" s="557"/>
    </row>
    <row r="194" spans="1:27" s="536" customFormat="1" ht="90" customHeight="1">
      <c r="A194" s="540"/>
      <c r="B194" s="507" t="s">
        <v>238</v>
      </c>
      <c r="C194" s="244"/>
      <c r="D194" s="244"/>
      <c r="E194" s="244"/>
      <c r="F194" s="244"/>
      <c r="G194" s="244"/>
      <c r="H194" s="244"/>
      <c r="I194" s="244"/>
      <c r="J194" s="244"/>
      <c r="K194" s="145">
        <v>654</v>
      </c>
      <c r="L194" s="546">
        <v>10</v>
      </c>
      <c r="M194" s="546">
        <v>1</v>
      </c>
      <c r="N194" s="651" t="s">
        <v>162</v>
      </c>
      <c r="O194" s="548">
        <v>0</v>
      </c>
      <c r="P194" s="245"/>
      <c r="Q194" s="246"/>
      <c r="R194" s="246"/>
      <c r="S194" s="246"/>
      <c r="T194" s="246"/>
      <c r="U194" s="520">
        <f>U195</f>
        <v>240000</v>
      </c>
      <c r="V194" s="520"/>
      <c r="W194" s="521"/>
      <c r="X194" s="520">
        <f>X195</f>
        <v>240000</v>
      </c>
      <c r="Y194" s="521"/>
      <c r="Z194" s="520">
        <f>Z195</f>
        <v>240000</v>
      </c>
      <c r="AA194" s="557"/>
    </row>
    <row r="195" spans="1:27" s="536" customFormat="1" ht="17.25" customHeight="1" hidden="1">
      <c r="A195" s="540"/>
      <c r="B195" s="542" t="s">
        <v>117</v>
      </c>
      <c r="C195" s="244"/>
      <c r="D195" s="244"/>
      <c r="E195" s="244"/>
      <c r="F195" s="244"/>
      <c r="G195" s="244"/>
      <c r="H195" s="244"/>
      <c r="I195" s="244"/>
      <c r="J195" s="244"/>
      <c r="K195" s="145">
        <v>654</v>
      </c>
      <c r="L195" s="546">
        <v>10</v>
      </c>
      <c r="M195" s="546">
        <v>1</v>
      </c>
      <c r="N195" s="651" t="s">
        <v>162</v>
      </c>
      <c r="O195" s="548">
        <v>0</v>
      </c>
      <c r="P195" s="245"/>
      <c r="Q195" s="246"/>
      <c r="R195" s="246"/>
      <c r="S195" s="246"/>
      <c r="T195" s="246"/>
      <c r="U195" s="520">
        <f>U196</f>
        <v>240000</v>
      </c>
      <c r="V195" s="520">
        <f>V196</f>
        <v>180000</v>
      </c>
      <c r="W195" s="521"/>
      <c r="X195" s="520">
        <f>X196</f>
        <v>240000</v>
      </c>
      <c r="Y195" s="521"/>
      <c r="Z195" s="520">
        <f>Z196</f>
        <v>240000</v>
      </c>
      <c r="AA195" s="557"/>
    </row>
    <row r="196" spans="1:27" s="536" customFormat="1" ht="36" customHeight="1">
      <c r="A196" s="540"/>
      <c r="B196" s="556" t="s">
        <v>123</v>
      </c>
      <c r="C196" s="244"/>
      <c r="D196" s="244"/>
      <c r="E196" s="244"/>
      <c r="F196" s="244"/>
      <c r="G196" s="244"/>
      <c r="H196" s="244"/>
      <c r="I196" s="244"/>
      <c r="J196" s="244"/>
      <c r="K196" s="145">
        <v>654</v>
      </c>
      <c r="L196" s="546">
        <v>10</v>
      </c>
      <c r="M196" s="546">
        <v>1</v>
      </c>
      <c r="N196" s="651" t="s">
        <v>162</v>
      </c>
      <c r="O196" s="548">
        <v>321</v>
      </c>
      <c r="P196" s="245"/>
      <c r="Q196" s="246"/>
      <c r="R196" s="246"/>
      <c r="S196" s="246"/>
      <c r="T196" s="246"/>
      <c r="U196" s="520">
        <f>240000-200000+200000</f>
        <v>240000</v>
      </c>
      <c r="V196" s="520">
        <v>180000</v>
      </c>
      <c r="W196" s="521"/>
      <c r="X196" s="520">
        <v>240000</v>
      </c>
      <c r="Y196" s="521"/>
      <c r="Z196" s="520">
        <v>240000</v>
      </c>
      <c r="AA196" s="557"/>
    </row>
    <row r="197" spans="1:27" s="539" customFormat="1" ht="12.75">
      <c r="A197" s="538"/>
      <c r="B197" s="555" t="s">
        <v>69</v>
      </c>
      <c r="C197" s="144"/>
      <c r="D197" s="144"/>
      <c r="E197" s="144"/>
      <c r="F197" s="144"/>
      <c r="G197" s="144"/>
      <c r="H197" s="144"/>
      <c r="I197" s="144"/>
      <c r="J197" s="144"/>
      <c r="K197" s="145">
        <v>654</v>
      </c>
      <c r="L197" s="146">
        <v>11</v>
      </c>
      <c r="M197" s="146">
        <v>0</v>
      </c>
      <c r="N197" s="505" t="s">
        <v>226</v>
      </c>
      <c r="O197" s="145">
        <v>0</v>
      </c>
      <c r="P197" s="145"/>
      <c r="Q197" s="148"/>
      <c r="R197" s="148"/>
      <c r="S197" s="148"/>
      <c r="T197" s="148"/>
      <c r="U197" s="149">
        <f>U199</f>
        <v>181888</v>
      </c>
      <c r="V197" s="149">
        <f>V200+V202</f>
        <v>149000</v>
      </c>
      <c r="W197" s="150"/>
      <c r="X197" s="149">
        <f>X199</f>
        <v>180439</v>
      </c>
      <c r="Y197" s="150"/>
      <c r="Z197" s="149">
        <f>Z199</f>
        <v>189403</v>
      </c>
      <c r="AA197" s="149"/>
    </row>
    <row r="198" spans="1:27" s="536" customFormat="1" ht="12.75">
      <c r="A198" s="540"/>
      <c r="B198" s="666" t="s">
        <v>139</v>
      </c>
      <c r="C198" s="244"/>
      <c r="D198" s="244"/>
      <c r="E198" s="244"/>
      <c r="F198" s="244"/>
      <c r="G198" s="244"/>
      <c r="H198" s="244"/>
      <c r="I198" s="244"/>
      <c r="J198" s="244"/>
      <c r="K198" s="245">
        <v>654</v>
      </c>
      <c r="L198" s="506">
        <v>11</v>
      </c>
      <c r="M198" s="506">
        <v>1</v>
      </c>
      <c r="N198" s="505" t="s">
        <v>226</v>
      </c>
      <c r="O198" s="245">
        <v>0</v>
      </c>
      <c r="P198" s="245"/>
      <c r="Q198" s="246"/>
      <c r="R198" s="246"/>
      <c r="S198" s="246"/>
      <c r="T198" s="246"/>
      <c r="U198" s="247">
        <f>U199</f>
        <v>181888</v>
      </c>
      <c r="V198" s="247"/>
      <c r="W198" s="248"/>
      <c r="X198" s="247">
        <f>X199</f>
        <v>180439</v>
      </c>
      <c r="Y198" s="248"/>
      <c r="Z198" s="247">
        <f>Z199</f>
        <v>189403</v>
      </c>
      <c r="AA198" s="247"/>
    </row>
    <row r="199" spans="1:27" s="536" customFormat="1" ht="52.5">
      <c r="A199" s="540"/>
      <c r="B199" s="623" t="s">
        <v>255</v>
      </c>
      <c r="C199" s="244"/>
      <c r="D199" s="244"/>
      <c r="E199" s="244"/>
      <c r="F199" s="244"/>
      <c r="G199" s="244"/>
      <c r="H199" s="244"/>
      <c r="I199" s="244"/>
      <c r="J199" s="244"/>
      <c r="K199" s="245">
        <v>654</v>
      </c>
      <c r="L199" s="506">
        <v>11</v>
      </c>
      <c r="M199" s="506">
        <v>1</v>
      </c>
      <c r="N199" s="651" t="s">
        <v>27</v>
      </c>
      <c r="O199" s="245">
        <v>0</v>
      </c>
      <c r="P199" s="245"/>
      <c r="Q199" s="246"/>
      <c r="R199" s="246"/>
      <c r="S199" s="246"/>
      <c r="T199" s="246"/>
      <c r="U199" s="247">
        <f>U200+U202</f>
        <v>181888</v>
      </c>
      <c r="V199" s="247">
        <v>148000</v>
      </c>
      <c r="W199" s="248"/>
      <c r="X199" s="247">
        <f>X200+X202</f>
        <v>180439</v>
      </c>
      <c r="Y199" s="248"/>
      <c r="Z199" s="247">
        <f>Z200+Z202</f>
        <v>189403</v>
      </c>
      <c r="AA199" s="247"/>
    </row>
    <row r="200" spans="1:27" s="536" customFormat="1" ht="66">
      <c r="A200" s="540"/>
      <c r="B200" s="623" t="s">
        <v>256</v>
      </c>
      <c r="C200" s="244"/>
      <c r="D200" s="244"/>
      <c r="E200" s="244"/>
      <c r="F200" s="244"/>
      <c r="G200" s="244"/>
      <c r="H200" s="244"/>
      <c r="I200" s="244"/>
      <c r="J200" s="244"/>
      <c r="K200" s="245">
        <v>654</v>
      </c>
      <c r="L200" s="506">
        <v>11</v>
      </c>
      <c r="M200" s="506">
        <v>1</v>
      </c>
      <c r="N200" s="657" t="s">
        <v>212</v>
      </c>
      <c r="O200" s="245">
        <v>0</v>
      </c>
      <c r="P200" s="245"/>
      <c r="Q200" s="246"/>
      <c r="R200" s="246"/>
      <c r="S200" s="246"/>
      <c r="T200" s="246"/>
      <c r="U200" s="247">
        <f>U201+U203</f>
        <v>170888</v>
      </c>
      <c r="V200" s="247">
        <v>148000</v>
      </c>
      <c r="W200" s="248"/>
      <c r="X200" s="247">
        <f>X201+X203</f>
        <v>179439</v>
      </c>
      <c r="Y200" s="248"/>
      <c r="Z200" s="247">
        <f>Z201+Z203</f>
        <v>188403</v>
      </c>
      <c r="AA200" s="247"/>
    </row>
    <row r="201" spans="1:27" s="536" customFormat="1" ht="39">
      <c r="A201" s="540"/>
      <c r="B201" s="652" t="s">
        <v>262</v>
      </c>
      <c r="C201" s="244"/>
      <c r="D201" s="244"/>
      <c r="E201" s="244"/>
      <c r="F201" s="244"/>
      <c r="G201" s="244"/>
      <c r="H201" s="244"/>
      <c r="I201" s="244"/>
      <c r="J201" s="244"/>
      <c r="K201" s="245">
        <v>654</v>
      </c>
      <c r="L201" s="506">
        <v>11</v>
      </c>
      <c r="M201" s="506">
        <v>1</v>
      </c>
      <c r="N201" s="657" t="s">
        <v>212</v>
      </c>
      <c r="O201" s="245">
        <v>111</v>
      </c>
      <c r="P201" s="245"/>
      <c r="Q201" s="246"/>
      <c r="R201" s="246"/>
      <c r="S201" s="246"/>
      <c r="T201" s="246"/>
      <c r="U201" s="247">
        <f>170888</f>
        <v>170888</v>
      </c>
      <c r="V201" s="247">
        <v>148000</v>
      </c>
      <c r="W201" s="525"/>
      <c r="X201" s="247">
        <f>179439</f>
        <v>179439</v>
      </c>
      <c r="Y201" s="248"/>
      <c r="Z201" s="247">
        <f>188403</f>
        <v>188403</v>
      </c>
      <c r="AA201" s="247"/>
    </row>
    <row r="202" spans="1:27" s="536" customFormat="1" ht="24" customHeight="1">
      <c r="A202" s="540"/>
      <c r="B202" s="542" t="s">
        <v>113</v>
      </c>
      <c r="C202" s="244"/>
      <c r="D202" s="244"/>
      <c r="E202" s="244"/>
      <c r="F202" s="244"/>
      <c r="G202" s="244"/>
      <c r="H202" s="244"/>
      <c r="I202" s="244"/>
      <c r="J202" s="244"/>
      <c r="K202" s="245">
        <v>654</v>
      </c>
      <c r="L202" s="506">
        <v>11</v>
      </c>
      <c r="M202" s="506">
        <v>1</v>
      </c>
      <c r="N202" s="657" t="s">
        <v>212</v>
      </c>
      <c r="O202" s="245">
        <v>244</v>
      </c>
      <c r="P202" s="245"/>
      <c r="Q202" s="246"/>
      <c r="R202" s="246"/>
      <c r="S202" s="246"/>
      <c r="T202" s="246"/>
      <c r="U202" s="247">
        <v>11000</v>
      </c>
      <c r="V202" s="247">
        <v>1000</v>
      </c>
      <c r="W202" s="248"/>
      <c r="X202" s="247">
        <v>1000</v>
      </c>
      <c r="Y202" s="248"/>
      <c r="Z202" s="247">
        <v>1000</v>
      </c>
      <c r="AA202" s="247"/>
    </row>
    <row r="203" spans="1:27" s="536" customFormat="1" ht="15.75" customHeight="1" hidden="1">
      <c r="A203" s="540"/>
      <c r="B203" s="526"/>
      <c r="C203" s="144"/>
      <c r="D203" s="144"/>
      <c r="E203" s="144"/>
      <c r="F203" s="144"/>
      <c r="G203" s="144"/>
      <c r="H203" s="144"/>
      <c r="I203" s="144"/>
      <c r="J203" s="144"/>
      <c r="K203" s="245"/>
      <c r="L203" s="146"/>
      <c r="M203" s="146"/>
      <c r="N203" s="147"/>
      <c r="O203" s="145"/>
      <c r="P203" s="145"/>
      <c r="Q203" s="148"/>
      <c r="R203" s="148"/>
      <c r="S203" s="148"/>
      <c r="T203" s="148"/>
      <c r="U203" s="149"/>
      <c r="V203" s="149"/>
      <c r="W203" s="150"/>
      <c r="X203" s="149"/>
      <c r="Y203" s="150">
        <f>Y455</f>
        <v>0</v>
      </c>
      <c r="Z203" s="149"/>
      <c r="AA203" s="149">
        <f>AA455</f>
        <v>0</v>
      </c>
    </row>
    <row r="204" spans="1:27" s="536" customFormat="1" ht="12.75" hidden="1">
      <c r="A204" s="540"/>
      <c r="B204" s="527"/>
      <c r="C204" s="244"/>
      <c r="D204" s="244"/>
      <c r="E204" s="244"/>
      <c r="F204" s="244"/>
      <c r="G204" s="244"/>
      <c r="H204" s="244"/>
      <c r="I204" s="244"/>
      <c r="J204" s="244"/>
      <c r="K204" s="245"/>
      <c r="L204" s="506"/>
      <c r="M204" s="506"/>
      <c r="N204" s="505"/>
      <c r="O204" s="245"/>
      <c r="P204" s="245"/>
      <c r="Q204" s="246"/>
      <c r="R204" s="246"/>
      <c r="S204" s="246"/>
      <c r="T204" s="246"/>
      <c r="U204" s="247"/>
      <c r="V204" s="247"/>
      <c r="W204" s="248"/>
      <c r="X204" s="247"/>
      <c r="Y204" s="248"/>
      <c r="Z204" s="247"/>
      <c r="AA204" s="247"/>
    </row>
    <row r="205" spans="1:27" s="536" customFormat="1" ht="12.75" hidden="1">
      <c r="A205" s="540"/>
      <c r="B205" s="527"/>
      <c r="C205" s="244"/>
      <c r="D205" s="244"/>
      <c r="E205" s="244"/>
      <c r="F205" s="244"/>
      <c r="G205" s="244"/>
      <c r="H205" s="244"/>
      <c r="I205" s="244"/>
      <c r="J205" s="244"/>
      <c r="K205" s="245"/>
      <c r="L205" s="506"/>
      <c r="M205" s="506"/>
      <c r="N205" s="505"/>
      <c r="O205" s="245"/>
      <c r="P205" s="245"/>
      <c r="Q205" s="246"/>
      <c r="R205" s="246"/>
      <c r="S205" s="246"/>
      <c r="T205" s="246"/>
      <c r="U205" s="247"/>
      <c r="V205" s="247"/>
      <c r="W205" s="248"/>
      <c r="X205" s="247"/>
      <c r="Y205" s="248"/>
      <c r="Z205" s="247"/>
      <c r="AA205" s="247"/>
    </row>
    <row r="206" spans="1:27" s="536" customFormat="1" ht="12.75" hidden="1">
      <c r="A206" s="540"/>
      <c r="B206" s="527"/>
      <c r="C206" s="244"/>
      <c r="D206" s="244"/>
      <c r="E206" s="244"/>
      <c r="F206" s="244"/>
      <c r="G206" s="244"/>
      <c r="H206" s="244"/>
      <c r="I206" s="244"/>
      <c r="J206" s="244"/>
      <c r="K206" s="245"/>
      <c r="L206" s="506"/>
      <c r="M206" s="506"/>
      <c r="N206" s="505"/>
      <c r="O206" s="245"/>
      <c r="P206" s="245"/>
      <c r="Q206" s="246"/>
      <c r="R206" s="246"/>
      <c r="S206" s="246"/>
      <c r="T206" s="246"/>
      <c r="U206" s="247"/>
      <c r="V206" s="247"/>
      <c r="W206" s="248"/>
      <c r="X206" s="247"/>
      <c r="Y206" s="248"/>
      <c r="Z206" s="247"/>
      <c r="AA206" s="247"/>
    </row>
    <row r="207" spans="1:27" s="536" customFormat="1" ht="12.75" hidden="1">
      <c r="A207" s="540"/>
      <c r="B207" s="527"/>
      <c r="C207" s="244"/>
      <c r="D207" s="244"/>
      <c r="E207" s="244"/>
      <c r="F207" s="244"/>
      <c r="G207" s="244"/>
      <c r="H207" s="244"/>
      <c r="I207" s="244"/>
      <c r="J207" s="244"/>
      <c r="K207" s="245"/>
      <c r="L207" s="506"/>
      <c r="M207" s="506"/>
      <c r="N207" s="505"/>
      <c r="O207" s="245"/>
      <c r="P207" s="245"/>
      <c r="Q207" s="246"/>
      <c r="R207" s="246"/>
      <c r="S207" s="246"/>
      <c r="T207" s="246"/>
      <c r="U207" s="247"/>
      <c r="V207" s="247"/>
      <c r="W207" s="248"/>
      <c r="X207" s="247"/>
      <c r="Y207" s="248"/>
      <c r="Z207" s="247"/>
      <c r="AA207" s="247"/>
    </row>
    <row r="208" spans="1:27" s="536" customFormat="1" ht="12.75" hidden="1">
      <c r="A208" s="540"/>
      <c r="B208" s="527"/>
      <c r="C208" s="244"/>
      <c r="D208" s="244"/>
      <c r="E208" s="244"/>
      <c r="F208" s="244"/>
      <c r="G208" s="244"/>
      <c r="H208" s="244"/>
      <c r="I208" s="244"/>
      <c r="J208" s="244"/>
      <c r="K208" s="245"/>
      <c r="L208" s="506"/>
      <c r="M208" s="506"/>
      <c r="N208" s="505"/>
      <c r="O208" s="245"/>
      <c r="P208" s="245"/>
      <c r="Q208" s="246"/>
      <c r="R208" s="246"/>
      <c r="S208" s="246"/>
      <c r="T208" s="246"/>
      <c r="U208" s="247"/>
      <c r="V208" s="247"/>
      <c r="W208" s="248"/>
      <c r="X208" s="247"/>
      <c r="Y208" s="248"/>
      <c r="Z208" s="247"/>
      <c r="AA208" s="247"/>
    </row>
    <row r="209" spans="1:27" s="536" customFormat="1" ht="12.75" hidden="1">
      <c r="A209" s="540"/>
      <c r="B209" s="527"/>
      <c r="C209" s="244"/>
      <c r="D209" s="244"/>
      <c r="E209" s="244"/>
      <c r="F209" s="244"/>
      <c r="G209" s="244"/>
      <c r="H209" s="244"/>
      <c r="I209" s="244"/>
      <c r="J209" s="244"/>
      <c r="K209" s="245"/>
      <c r="L209" s="506"/>
      <c r="M209" s="506"/>
      <c r="N209" s="505"/>
      <c r="O209" s="245"/>
      <c r="P209" s="245"/>
      <c r="Q209" s="246"/>
      <c r="R209" s="246"/>
      <c r="S209" s="246"/>
      <c r="T209" s="246"/>
      <c r="U209" s="247"/>
      <c r="V209" s="247"/>
      <c r="W209" s="248"/>
      <c r="X209" s="247"/>
      <c r="Y209" s="248"/>
      <c r="Z209" s="247"/>
      <c r="AA209" s="247"/>
    </row>
    <row r="210" spans="1:27" s="536" customFormat="1" ht="12.75" hidden="1">
      <c r="A210" s="540"/>
      <c r="B210" s="527"/>
      <c r="C210" s="244"/>
      <c r="D210" s="244"/>
      <c r="E210" s="244"/>
      <c r="F210" s="244"/>
      <c r="G210" s="244"/>
      <c r="H210" s="244"/>
      <c r="I210" s="244"/>
      <c r="J210" s="244"/>
      <c r="K210" s="245"/>
      <c r="L210" s="506"/>
      <c r="M210" s="506"/>
      <c r="N210" s="505"/>
      <c r="O210" s="245"/>
      <c r="P210" s="245"/>
      <c r="Q210" s="246"/>
      <c r="R210" s="246"/>
      <c r="S210" s="246"/>
      <c r="T210" s="246"/>
      <c r="U210" s="247"/>
      <c r="V210" s="247"/>
      <c r="W210" s="248"/>
      <c r="X210" s="247"/>
      <c r="Y210" s="248"/>
      <c r="Z210" s="247"/>
      <c r="AA210" s="247"/>
    </row>
    <row r="211" spans="1:27" s="536" customFormat="1" ht="12.75" hidden="1">
      <c r="A211" s="540"/>
      <c r="B211" s="527"/>
      <c r="C211" s="244"/>
      <c r="D211" s="244"/>
      <c r="E211" s="244"/>
      <c r="F211" s="244"/>
      <c r="G211" s="244"/>
      <c r="H211" s="244"/>
      <c r="I211" s="244"/>
      <c r="J211" s="244"/>
      <c r="K211" s="245"/>
      <c r="L211" s="506"/>
      <c r="M211" s="506"/>
      <c r="N211" s="505"/>
      <c r="O211" s="245"/>
      <c r="P211" s="245"/>
      <c r="Q211" s="246"/>
      <c r="R211" s="246"/>
      <c r="S211" s="246"/>
      <c r="T211" s="246"/>
      <c r="U211" s="247"/>
      <c r="V211" s="247"/>
      <c r="W211" s="248"/>
      <c r="X211" s="247"/>
      <c r="Y211" s="248"/>
      <c r="Z211" s="247"/>
      <c r="AA211" s="247"/>
    </row>
    <row r="212" spans="1:27" s="536" customFormat="1" ht="12.75" hidden="1">
      <c r="A212" s="540"/>
      <c r="B212" s="527"/>
      <c r="C212" s="244"/>
      <c r="D212" s="244"/>
      <c r="E212" s="244"/>
      <c r="F212" s="244"/>
      <c r="G212" s="244"/>
      <c r="H212" s="244"/>
      <c r="I212" s="244"/>
      <c r="J212" s="244"/>
      <c r="K212" s="245"/>
      <c r="L212" s="506"/>
      <c r="M212" s="506"/>
      <c r="N212" s="505"/>
      <c r="O212" s="245"/>
      <c r="P212" s="245"/>
      <c r="Q212" s="246"/>
      <c r="R212" s="246"/>
      <c r="S212" s="246"/>
      <c r="T212" s="246"/>
      <c r="U212" s="247"/>
      <c r="V212" s="247"/>
      <c r="W212" s="248"/>
      <c r="X212" s="247"/>
      <c r="Y212" s="248"/>
      <c r="Z212" s="247"/>
      <c r="AA212" s="247"/>
    </row>
    <row r="213" spans="1:27" s="536" customFormat="1" ht="12.75" hidden="1">
      <c r="A213" s="540"/>
      <c r="B213" s="527"/>
      <c r="C213" s="244"/>
      <c r="D213" s="244"/>
      <c r="E213" s="244"/>
      <c r="F213" s="244"/>
      <c r="G213" s="244"/>
      <c r="H213" s="244"/>
      <c r="I213" s="244"/>
      <c r="J213" s="244"/>
      <c r="K213" s="245"/>
      <c r="L213" s="506"/>
      <c r="M213" s="506"/>
      <c r="N213" s="505"/>
      <c r="O213" s="245"/>
      <c r="P213" s="245"/>
      <c r="Q213" s="246"/>
      <c r="R213" s="246"/>
      <c r="S213" s="246"/>
      <c r="T213" s="246"/>
      <c r="U213" s="247"/>
      <c r="V213" s="247"/>
      <c r="W213" s="248"/>
      <c r="X213" s="247"/>
      <c r="Y213" s="248"/>
      <c r="Z213" s="247"/>
      <c r="AA213" s="247"/>
    </row>
    <row r="214" spans="1:27" s="536" customFormat="1" ht="12.75" hidden="1">
      <c r="A214" s="540"/>
      <c r="B214" s="527"/>
      <c r="C214" s="244"/>
      <c r="D214" s="244"/>
      <c r="E214" s="244"/>
      <c r="F214" s="244"/>
      <c r="G214" s="244"/>
      <c r="H214" s="244"/>
      <c r="I214" s="244"/>
      <c r="J214" s="244"/>
      <c r="K214" s="245"/>
      <c r="L214" s="506"/>
      <c r="M214" s="506"/>
      <c r="N214" s="505"/>
      <c r="O214" s="245"/>
      <c r="P214" s="245"/>
      <c r="Q214" s="246"/>
      <c r="R214" s="246"/>
      <c r="S214" s="246"/>
      <c r="T214" s="246"/>
      <c r="U214" s="247"/>
      <c r="V214" s="247"/>
      <c r="W214" s="248"/>
      <c r="X214" s="247"/>
      <c r="Y214" s="248"/>
      <c r="Z214" s="247"/>
      <c r="AA214" s="247"/>
    </row>
    <row r="215" spans="1:27" s="536" customFormat="1" ht="12.75" hidden="1">
      <c r="A215" s="540"/>
      <c r="B215" s="527"/>
      <c r="C215" s="244"/>
      <c r="D215" s="244"/>
      <c r="E215" s="244"/>
      <c r="F215" s="244"/>
      <c r="G215" s="244"/>
      <c r="H215" s="244"/>
      <c r="I215" s="244"/>
      <c r="J215" s="244"/>
      <c r="K215" s="245"/>
      <c r="L215" s="506"/>
      <c r="M215" s="506"/>
      <c r="N215" s="505"/>
      <c r="O215" s="245"/>
      <c r="P215" s="245"/>
      <c r="Q215" s="246"/>
      <c r="R215" s="246"/>
      <c r="S215" s="246"/>
      <c r="T215" s="246"/>
      <c r="U215" s="247"/>
      <c r="V215" s="247"/>
      <c r="W215" s="248"/>
      <c r="X215" s="247"/>
      <c r="Y215" s="248"/>
      <c r="Z215" s="247"/>
      <c r="AA215" s="247"/>
    </row>
    <row r="216" spans="1:27" s="536" customFormat="1" ht="12.75" hidden="1">
      <c r="A216" s="540"/>
      <c r="B216" s="527"/>
      <c r="C216" s="244"/>
      <c r="D216" s="244"/>
      <c r="E216" s="244"/>
      <c r="F216" s="244"/>
      <c r="G216" s="244"/>
      <c r="H216" s="244"/>
      <c r="I216" s="244"/>
      <c r="J216" s="244"/>
      <c r="K216" s="245"/>
      <c r="L216" s="506"/>
      <c r="M216" s="506"/>
      <c r="N216" s="505"/>
      <c r="O216" s="245"/>
      <c r="P216" s="245"/>
      <c r="Q216" s="246"/>
      <c r="R216" s="246"/>
      <c r="S216" s="246"/>
      <c r="T216" s="246"/>
      <c r="U216" s="247"/>
      <c r="V216" s="247"/>
      <c r="W216" s="248"/>
      <c r="X216" s="247"/>
      <c r="Y216" s="248"/>
      <c r="Z216" s="247"/>
      <c r="AA216" s="247"/>
    </row>
    <row r="217" spans="1:27" s="536" customFormat="1" ht="12.75" hidden="1">
      <c r="A217" s="540"/>
      <c r="B217" s="527"/>
      <c r="C217" s="244"/>
      <c r="D217" s="244"/>
      <c r="E217" s="244"/>
      <c r="F217" s="244"/>
      <c r="G217" s="244"/>
      <c r="H217" s="244"/>
      <c r="I217" s="244"/>
      <c r="J217" s="244"/>
      <c r="K217" s="245"/>
      <c r="L217" s="506"/>
      <c r="M217" s="506"/>
      <c r="N217" s="505"/>
      <c r="O217" s="245"/>
      <c r="P217" s="245"/>
      <c r="Q217" s="246"/>
      <c r="R217" s="246"/>
      <c r="S217" s="246"/>
      <c r="T217" s="246"/>
      <c r="U217" s="247"/>
      <c r="V217" s="247"/>
      <c r="W217" s="248"/>
      <c r="X217" s="247"/>
      <c r="Y217" s="248"/>
      <c r="Z217" s="247"/>
      <c r="AA217" s="247"/>
    </row>
    <row r="218" spans="1:27" s="536" customFormat="1" ht="12.75" hidden="1">
      <c r="A218" s="540"/>
      <c r="B218" s="527"/>
      <c r="C218" s="244"/>
      <c r="D218" s="244"/>
      <c r="E218" s="244"/>
      <c r="F218" s="244"/>
      <c r="G218" s="244"/>
      <c r="H218" s="244"/>
      <c r="I218" s="244"/>
      <c r="J218" s="244"/>
      <c r="K218" s="245"/>
      <c r="L218" s="506"/>
      <c r="M218" s="506"/>
      <c r="N218" s="505"/>
      <c r="O218" s="245"/>
      <c r="P218" s="245"/>
      <c r="Q218" s="246"/>
      <c r="R218" s="246"/>
      <c r="S218" s="246"/>
      <c r="T218" s="246"/>
      <c r="U218" s="247"/>
      <c r="V218" s="247"/>
      <c r="W218" s="248"/>
      <c r="X218" s="247"/>
      <c r="Y218" s="248"/>
      <c r="Z218" s="247"/>
      <c r="AA218" s="247"/>
    </row>
    <row r="219" spans="1:27" s="536" customFormat="1" ht="12.75" hidden="1">
      <c r="A219" s="540"/>
      <c r="B219" s="527"/>
      <c r="C219" s="244"/>
      <c r="D219" s="244"/>
      <c r="E219" s="244"/>
      <c r="F219" s="244"/>
      <c r="G219" s="244"/>
      <c r="H219" s="244"/>
      <c r="I219" s="244"/>
      <c r="J219" s="244"/>
      <c r="K219" s="245"/>
      <c r="L219" s="506"/>
      <c r="M219" s="506"/>
      <c r="N219" s="505"/>
      <c r="O219" s="245"/>
      <c r="P219" s="245"/>
      <c r="Q219" s="246"/>
      <c r="R219" s="246"/>
      <c r="S219" s="246"/>
      <c r="T219" s="246"/>
      <c r="U219" s="247"/>
      <c r="V219" s="247"/>
      <c r="W219" s="248"/>
      <c r="X219" s="247"/>
      <c r="Y219" s="248"/>
      <c r="Z219" s="247"/>
      <c r="AA219" s="247"/>
    </row>
    <row r="220" spans="1:27" s="536" customFormat="1" ht="12.75" hidden="1">
      <c r="A220" s="540"/>
      <c r="B220" s="527"/>
      <c r="C220" s="244"/>
      <c r="D220" s="244"/>
      <c r="E220" s="244"/>
      <c r="F220" s="244"/>
      <c r="G220" s="244"/>
      <c r="H220" s="244"/>
      <c r="I220" s="244"/>
      <c r="J220" s="244"/>
      <c r="K220" s="245"/>
      <c r="L220" s="506"/>
      <c r="M220" s="506"/>
      <c r="N220" s="505"/>
      <c r="O220" s="245"/>
      <c r="P220" s="245"/>
      <c r="Q220" s="246"/>
      <c r="R220" s="246"/>
      <c r="S220" s="246"/>
      <c r="T220" s="246"/>
      <c r="U220" s="247"/>
      <c r="V220" s="247"/>
      <c r="W220" s="248"/>
      <c r="X220" s="247"/>
      <c r="Y220" s="248"/>
      <c r="Z220" s="247"/>
      <c r="AA220" s="247"/>
    </row>
    <row r="221" spans="1:27" s="536" customFormat="1" ht="12.75" hidden="1">
      <c r="A221" s="540"/>
      <c r="B221" s="527"/>
      <c r="C221" s="244"/>
      <c r="D221" s="244"/>
      <c r="E221" s="244"/>
      <c r="F221" s="244"/>
      <c r="G221" s="244"/>
      <c r="H221" s="244"/>
      <c r="I221" s="244"/>
      <c r="J221" s="244"/>
      <c r="K221" s="245"/>
      <c r="L221" s="506"/>
      <c r="M221" s="506"/>
      <c r="N221" s="505"/>
      <c r="O221" s="245"/>
      <c r="P221" s="245"/>
      <c r="Q221" s="246"/>
      <c r="R221" s="246"/>
      <c r="S221" s="246"/>
      <c r="T221" s="246"/>
      <c r="U221" s="247"/>
      <c r="V221" s="247"/>
      <c r="W221" s="248"/>
      <c r="X221" s="247"/>
      <c r="Y221" s="248"/>
      <c r="Z221" s="247"/>
      <c r="AA221" s="247"/>
    </row>
    <row r="222" spans="1:27" s="536" customFormat="1" ht="12.75" hidden="1">
      <c r="A222" s="540"/>
      <c r="B222" s="527"/>
      <c r="C222" s="244"/>
      <c r="D222" s="244"/>
      <c r="E222" s="244"/>
      <c r="F222" s="244"/>
      <c r="G222" s="244"/>
      <c r="H222" s="244"/>
      <c r="I222" s="244"/>
      <c r="J222" s="244"/>
      <c r="K222" s="245"/>
      <c r="L222" s="506"/>
      <c r="M222" s="506"/>
      <c r="N222" s="505"/>
      <c r="O222" s="245"/>
      <c r="P222" s="245"/>
      <c r="Q222" s="246"/>
      <c r="R222" s="246"/>
      <c r="S222" s="246"/>
      <c r="T222" s="246"/>
      <c r="U222" s="247"/>
      <c r="V222" s="247"/>
      <c r="W222" s="248"/>
      <c r="X222" s="247"/>
      <c r="Y222" s="248"/>
      <c r="Z222" s="247"/>
      <c r="AA222" s="247"/>
    </row>
    <row r="223" spans="1:27" s="536" customFormat="1" ht="12.75" hidden="1">
      <c r="A223" s="540"/>
      <c r="B223" s="527"/>
      <c r="C223" s="244"/>
      <c r="D223" s="244"/>
      <c r="E223" s="244"/>
      <c r="F223" s="244"/>
      <c r="G223" s="244"/>
      <c r="H223" s="244"/>
      <c r="I223" s="244"/>
      <c r="J223" s="244"/>
      <c r="K223" s="245"/>
      <c r="L223" s="506"/>
      <c r="M223" s="506"/>
      <c r="N223" s="505"/>
      <c r="O223" s="245"/>
      <c r="P223" s="245"/>
      <c r="Q223" s="246"/>
      <c r="R223" s="246"/>
      <c r="S223" s="246"/>
      <c r="T223" s="246"/>
      <c r="U223" s="247"/>
      <c r="V223" s="247"/>
      <c r="W223" s="248"/>
      <c r="X223" s="247"/>
      <c r="Y223" s="248"/>
      <c r="Z223" s="247"/>
      <c r="AA223" s="247"/>
    </row>
    <row r="224" spans="1:27" s="536" customFormat="1" ht="12.75" hidden="1">
      <c r="A224" s="540"/>
      <c r="B224" s="527"/>
      <c r="C224" s="244"/>
      <c r="D224" s="244"/>
      <c r="E224" s="244"/>
      <c r="F224" s="244"/>
      <c r="G224" s="244"/>
      <c r="H224" s="244"/>
      <c r="I224" s="244"/>
      <c r="J224" s="244"/>
      <c r="K224" s="245"/>
      <c r="L224" s="506"/>
      <c r="M224" s="506"/>
      <c r="N224" s="505"/>
      <c r="O224" s="245"/>
      <c r="P224" s="245"/>
      <c r="Q224" s="246"/>
      <c r="R224" s="246"/>
      <c r="S224" s="246"/>
      <c r="T224" s="246"/>
      <c r="U224" s="247"/>
      <c r="V224" s="247"/>
      <c r="W224" s="248"/>
      <c r="X224" s="247"/>
      <c r="Y224" s="248"/>
      <c r="Z224" s="247"/>
      <c r="AA224" s="247"/>
    </row>
    <row r="225" spans="1:27" s="536" customFormat="1" ht="12.75" hidden="1">
      <c r="A225" s="540"/>
      <c r="B225" s="527"/>
      <c r="C225" s="244"/>
      <c r="D225" s="244"/>
      <c r="E225" s="244"/>
      <c r="F225" s="244"/>
      <c r="G225" s="244"/>
      <c r="H225" s="244"/>
      <c r="I225" s="244"/>
      <c r="J225" s="244"/>
      <c r="K225" s="245"/>
      <c r="L225" s="506"/>
      <c r="M225" s="506"/>
      <c r="N225" s="505"/>
      <c r="O225" s="245"/>
      <c r="P225" s="245"/>
      <c r="Q225" s="246"/>
      <c r="R225" s="246"/>
      <c r="S225" s="246"/>
      <c r="T225" s="246"/>
      <c r="U225" s="247"/>
      <c r="V225" s="247"/>
      <c r="W225" s="248"/>
      <c r="X225" s="247"/>
      <c r="Y225" s="248"/>
      <c r="Z225" s="247"/>
      <c r="AA225" s="247"/>
    </row>
    <row r="226" spans="1:27" s="536" customFormat="1" ht="12.75" hidden="1">
      <c r="A226" s="540"/>
      <c r="B226" s="527"/>
      <c r="C226" s="244"/>
      <c r="D226" s="244"/>
      <c r="E226" s="244"/>
      <c r="F226" s="244"/>
      <c r="G226" s="244"/>
      <c r="H226" s="244"/>
      <c r="I226" s="244"/>
      <c r="J226" s="244"/>
      <c r="K226" s="245"/>
      <c r="L226" s="506"/>
      <c r="M226" s="506"/>
      <c r="N226" s="505"/>
      <c r="O226" s="245"/>
      <c r="P226" s="245"/>
      <c r="Q226" s="246"/>
      <c r="R226" s="246"/>
      <c r="S226" s="246"/>
      <c r="T226" s="246"/>
      <c r="U226" s="247"/>
      <c r="V226" s="247"/>
      <c r="W226" s="248"/>
      <c r="X226" s="247"/>
      <c r="Y226" s="248"/>
      <c r="Z226" s="247"/>
      <c r="AA226" s="247"/>
    </row>
    <row r="227" spans="1:27" s="536" customFormat="1" ht="12.75" hidden="1">
      <c r="A227" s="540"/>
      <c r="B227" s="527"/>
      <c r="C227" s="244"/>
      <c r="D227" s="244"/>
      <c r="E227" s="244"/>
      <c r="F227" s="244"/>
      <c r="G227" s="244"/>
      <c r="H227" s="244"/>
      <c r="I227" s="244"/>
      <c r="J227" s="244"/>
      <c r="K227" s="245"/>
      <c r="L227" s="506"/>
      <c r="M227" s="506"/>
      <c r="N227" s="505"/>
      <c r="O227" s="245"/>
      <c r="P227" s="245"/>
      <c r="Q227" s="246"/>
      <c r="R227" s="246"/>
      <c r="S227" s="246"/>
      <c r="T227" s="246"/>
      <c r="U227" s="247"/>
      <c r="V227" s="247"/>
      <c r="W227" s="248"/>
      <c r="X227" s="247"/>
      <c r="Y227" s="248"/>
      <c r="Z227" s="247"/>
      <c r="AA227" s="247"/>
    </row>
    <row r="228" spans="1:27" s="536" customFormat="1" ht="12.75" hidden="1">
      <c r="A228" s="540"/>
      <c r="B228" s="527"/>
      <c r="C228" s="244"/>
      <c r="D228" s="244"/>
      <c r="E228" s="244"/>
      <c r="F228" s="244"/>
      <c r="G228" s="244"/>
      <c r="H228" s="244"/>
      <c r="I228" s="244"/>
      <c r="J228" s="244"/>
      <c r="K228" s="245"/>
      <c r="L228" s="506"/>
      <c r="M228" s="506"/>
      <c r="N228" s="505"/>
      <c r="O228" s="245"/>
      <c r="P228" s="245"/>
      <c r="Q228" s="246"/>
      <c r="R228" s="246"/>
      <c r="S228" s="246"/>
      <c r="T228" s="246"/>
      <c r="U228" s="247"/>
      <c r="V228" s="247"/>
      <c r="W228" s="248"/>
      <c r="X228" s="247"/>
      <c r="Y228" s="248"/>
      <c r="Z228" s="247"/>
      <c r="AA228" s="247"/>
    </row>
    <row r="229" spans="1:27" s="536" customFormat="1" ht="12.75" hidden="1">
      <c r="A229" s="540"/>
      <c r="B229" s="527"/>
      <c r="C229" s="244"/>
      <c r="D229" s="244"/>
      <c r="E229" s="244"/>
      <c r="F229" s="244"/>
      <c r="G229" s="244"/>
      <c r="H229" s="244"/>
      <c r="I229" s="244"/>
      <c r="J229" s="244"/>
      <c r="K229" s="245"/>
      <c r="L229" s="506"/>
      <c r="M229" s="506"/>
      <c r="N229" s="505"/>
      <c r="O229" s="245"/>
      <c r="P229" s="245"/>
      <c r="Q229" s="246"/>
      <c r="R229" s="246"/>
      <c r="S229" s="246"/>
      <c r="T229" s="246"/>
      <c r="U229" s="247"/>
      <c r="V229" s="247"/>
      <c r="W229" s="248"/>
      <c r="X229" s="247"/>
      <c r="Y229" s="248"/>
      <c r="Z229" s="247"/>
      <c r="AA229" s="247"/>
    </row>
    <row r="230" spans="1:27" s="536" customFormat="1" ht="12.75" hidden="1">
      <c r="A230" s="540"/>
      <c r="B230" s="527"/>
      <c r="C230" s="244"/>
      <c r="D230" s="244"/>
      <c r="E230" s="244"/>
      <c r="F230" s="244"/>
      <c r="G230" s="244"/>
      <c r="H230" s="244"/>
      <c r="I230" s="244"/>
      <c r="J230" s="244"/>
      <c r="K230" s="245"/>
      <c r="L230" s="506"/>
      <c r="M230" s="506"/>
      <c r="N230" s="505"/>
      <c r="O230" s="245"/>
      <c r="P230" s="245"/>
      <c r="Q230" s="246"/>
      <c r="R230" s="246"/>
      <c r="S230" s="246"/>
      <c r="T230" s="246"/>
      <c r="U230" s="247"/>
      <c r="V230" s="247"/>
      <c r="W230" s="248"/>
      <c r="X230" s="247"/>
      <c r="Y230" s="248"/>
      <c r="Z230" s="247"/>
      <c r="AA230" s="247"/>
    </row>
    <row r="231" spans="1:27" s="536" customFormat="1" ht="12.75" hidden="1">
      <c r="A231" s="540"/>
      <c r="B231" s="527"/>
      <c r="C231" s="244"/>
      <c r="D231" s="244"/>
      <c r="E231" s="244"/>
      <c r="F231" s="244"/>
      <c r="G231" s="244"/>
      <c r="H231" s="244"/>
      <c r="I231" s="244"/>
      <c r="J231" s="244"/>
      <c r="K231" s="245"/>
      <c r="L231" s="506"/>
      <c r="M231" s="506"/>
      <c r="N231" s="505"/>
      <c r="O231" s="245"/>
      <c r="P231" s="245"/>
      <c r="Q231" s="246"/>
      <c r="R231" s="246"/>
      <c r="S231" s="246"/>
      <c r="T231" s="246"/>
      <c r="U231" s="247"/>
      <c r="V231" s="247"/>
      <c r="W231" s="248"/>
      <c r="X231" s="247"/>
      <c r="Y231" s="248"/>
      <c r="Z231" s="247"/>
      <c r="AA231" s="247"/>
    </row>
    <row r="232" spans="1:27" s="536" customFormat="1" ht="12.75" hidden="1">
      <c r="A232" s="540"/>
      <c r="B232" s="527"/>
      <c r="C232" s="244"/>
      <c r="D232" s="244"/>
      <c r="E232" s="244"/>
      <c r="F232" s="244"/>
      <c r="G232" s="244"/>
      <c r="H232" s="244"/>
      <c r="I232" s="244"/>
      <c r="J232" s="244"/>
      <c r="K232" s="245"/>
      <c r="L232" s="506"/>
      <c r="M232" s="506"/>
      <c r="N232" s="505"/>
      <c r="O232" s="245"/>
      <c r="P232" s="245"/>
      <c r="Q232" s="246"/>
      <c r="R232" s="246"/>
      <c r="S232" s="246"/>
      <c r="T232" s="246"/>
      <c r="U232" s="247"/>
      <c r="V232" s="247"/>
      <c r="W232" s="248"/>
      <c r="X232" s="247"/>
      <c r="Y232" s="248"/>
      <c r="Z232" s="247"/>
      <c r="AA232" s="247"/>
    </row>
    <row r="233" spans="1:27" s="536" customFormat="1" ht="12.75" hidden="1">
      <c r="A233" s="540"/>
      <c r="B233" s="527"/>
      <c r="C233" s="244"/>
      <c r="D233" s="244"/>
      <c r="E233" s="244"/>
      <c r="F233" s="244"/>
      <c r="G233" s="244"/>
      <c r="H233" s="244"/>
      <c r="I233" s="244"/>
      <c r="J233" s="244"/>
      <c r="K233" s="245"/>
      <c r="L233" s="506"/>
      <c r="M233" s="506"/>
      <c r="N233" s="505"/>
      <c r="O233" s="245"/>
      <c r="P233" s="245"/>
      <c r="Q233" s="246"/>
      <c r="R233" s="246"/>
      <c r="S233" s="246"/>
      <c r="T233" s="246"/>
      <c r="U233" s="247"/>
      <c r="V233" s="247"/>
      <c r="W233" s="248"/>
      <c r="X233" s="247"/>
      <c r="Y233" s="248"/>
      <c r="Z233" s="247"/>
      <c r="AA233" s="247"/>
    </row>
    <row r="234" spans="1:27" s="536" customFormat="1" ht="12.75" hidden="1">
      <c r="A234" s="540"/>
      <c r="B234" s="527"/>
      <c r="C234" s="244"/>
      <c r="D234" s="244"/>
      <c r="E234" s="244"/>
      <c r="F234" s="244"/>
      <c r="G234" s="244"/>
      <c r="H234" s="244"/>
      <c r="I234" s="244"/>
      <c r="J234" s="244"/>
      <c r="K234" s="245"/>
      <c r="L234" s="506"/>
      <c r="M234" s="506"/>
      <c r="N234" s="505"/>
      <c r="O234" s="245"/>
      <c r="P234" s="245"/>
      <c r="Q234" s="246"/>
      <c r="R234" s="246"/>
      <c r="S234" s="246"/>
      <c r="T234" s="246"/>
      <c r="U234" s="247"/>
      <c r="V234" s="247"/>
      <c r="W234" s="248"/>
      <c r="X234" s="247"/>
      <c r="Y234" s="248"/>
      <c r="Z234" s="247"/>
      <c r="AA234" s="247"/>
    </row>
    <row r="235" spans="1:27" s="536" customFormat="1" ht="12.75" hidden="1">
      <c r="A235" s="540"/>
      <c r="B235" s="527"/>
      <c r="C235" s="244"/>
      <c r="D235" s="244"/>
      <c r="E235" s="244"/>
      <c r="F235" s="244"/>
      <c r="G235" s="244"/>
      <c r="H235" s="244"/>
      <c r="I235" s="244"/>
      <c r="J235" s="244"/>
      <c r="K235" s="245"/>
      <c r="L235" s="506"/>
      <c r="M235" s="506"/>
      <c r="N235" s="505"/>
      <c r="O235" s="245"/>
      <c r="P235" s="245"/>
      <c r="Q235" s="246"/>
      <c r="R235" s="246"/>
      <c r="S235" s="246"/>
      <c r="T235" s="246"/>
      <c r="U235" s="247"/>
      <c r="V235" s="247"/>
      <c r="W235" s="248"/>
      <c r="X235" s="247"/>
      <c r="Y235" s="248"/>
      <c r="Z235" s="247"/>
      <c r="AA235" s="247"/>
    </row>
    <row r="236" spans="1:27" s="536" customFormat="1" ht="12.75" hidden="1">
      <c r="A236" s="540"/>
      <c r="B236" s="527"/>
      <c r="C236" s="244"/>
      <c r="D236" s="244"/>
      <c r="E236" s="244"/>
      <c r="F236" s="244"/>
      <c r="G236" s="244"/>
      <c r="H236" s="244"/>
      <c r="I236" s="244"/>
      <c r="J236" s="244"/>
      <c r="K236" s="245"/>
      <c r="L236" s="506"/>
      <c r="M236" s="506"/>
      <c r="N236" s="505"/>
      <c r="O236" s="245"/>
      <c r="P236" s="245"/>
      <c r="Q236" s="246"/>
      <c r="R236" s="246"/>
      <c r="S236" s="246"/>
      <c r="T236" s="246"/>
      <c r="U236" s="247"/>
      <c r="V236" s="247"/>
      <c r="W236" s="248"/>
      <c r="X236" s="247"/>
      <c r="Y236" s="248"/>
      <c r="Z236" s="247"/>
      <c r="AA236" s="247"/>
    </row>
    <row r="237" spans="1:27" s="536" customFormat="1" ht="12.75" hidden="1">
      <c r="A237" s="540"/>
      <c r="B237" s="527"/>
      <c r="C237" s="244"/>
      <c r="D237" s="244"/>
      <c r="E237" s="244"/>
      <c r="F237" s="244"/>
      <c r="G237" s="244"/>
      <c r="H237" s="244"/>
      <c r="I237" s="244"/>
      <c r="J237" s="244"/>
      <c r="K237" s="245"/>
      <c r="L237" s="506"/>
      <c r="M237" s="506"/>
      <c r="N237" s="505"/>
      <c r="O237" s="245"/>
      <c r="P237" s="245"/>
      <c r="Q237" s="246"/>
      <c r="R237" s="246"/>
      <c r="S237" s="246"/>
      <c r="T237" s="246"/>
      <c r="U237" s="247"/>
      <c r="V237" s="247"/>
      <c r="W237" s="248"/>
      <c r="X237" s="247"/>
      <c r="Y237" s="248"/>
      <c r="Z237" s="247"/>
      <c r="AA237" s="247"/>
    </row>
    <row r="238" spans="1:27" s="536" customFormat="1" ht="12.75" hidden="1">
      <c r="A238" s="540"/>
      <c r="B238" s="527"/>
      <c r="C238" s="244"/>
      <c r="D238" s="244"/>
      <c r="E238" s="244"/>
      <c r="F238" s="244"/>
      <c r="G238" s="244"/>
      <c r="H238" s="244"/>
      <c r="I238" s="244"/>
      <c r="J238" s="244"/>
      <c r="K238" s="245"/>
      <c r="L238" s="506"/>
      <c r="M238" s="506"/>
      <c r="N238" s="505"/>
      <c r="O238" s="245"/>
      <c r="P238" s="245"/>
      <c r="Q238" s="246"/>
      <c r="R238" s="246"/>
      <c r="S238" s="246"/>
      <c r="T238" s="246"/>
      <c r="U238" s="247"/>
      <c r="V238" s="247"/>
      <c r="W238" s="248"/>
      <c r="X238" s="247"/>
      <c r="Y238" s="248"/>
      <c r="Z238" s="247"/>
      <c r="AA238" s="247"/>
    </row>
    <row r="239" spans="1:27" s="536" customFormat="1" ht="12.75" hidden="1">
      <c r="A239" s="540"/>
      <c r="B239" s="527"/>
      <c r="C239" s="244"/>
      <c r="D239" s="244"/>
      <c r="E239" s="244"/>
      <c r="F239" s="244"/>
      <c r="G239" s="244"/>
      <c r="H239" s="244"/>
      <c r="I239" s="244"/>
      <c r="J239" s="244"/>
      <c r="K239" s="245"/>
      <c r="L239" s="506"/>
      <c r="M239" s="506"/>
      <c r="N239" s="505"/>
      <c r="O239" s="245"/>
      <c r="P239" s="245"/>
      <c r="Q239" s="246"/>
      <c r="R239" s="246"/>
      <c r="S239" s="246"/>
      <c r="T239" s="246"/>
      <c r="U239" s="247"/>
      <c r="V239" s="247"/>
      <c r="W239" s="248"/>
      <c r="X239" s="247"/>
      <c r="Y239" s="248"/>
      <c r="Z239" s="247"/>
      <c r="AA239" s="247"/>
    </row>
    <row r="240" spans="1:27" s="536" customFormat="1" ht="12.75" hidden="1">
      <c r="A240" s="540"/>
      <c r="B240" s="527"/>
      <c r="C240" s="244"/>
      <c r="D240" s="244"/>
      <c r="E240" s="244"/>
      <c r="F240" s="244"/>
      <c r="G240" s="244"/>
      <c r="H240" s="244"/>
      <c r="I240" s="244"/>
      <c r="J240" s="244"/>
      <c r="K240" s="245"/>
      <c r="L240" s="506"/>
      <c r="M240" s="506"/>
      <c r="N240" s="505"/>
      <c r="O240" s="245"/>
      <c r="P240" s="245"/>
      <c r="Q240" s="246"/>
      <c r="R240" s="246"/>
      <c r="S240" s="246"/>
      <c r="T240" s="246"/>
      <c r="U240" s="247"/>
      <c r="V240" s="247"/>
      <c r="W240" s="248"/>
      <c r="X240" s="247"/>
      <c r="Y240" s="248"/>
      <c r="Z240" s="247"/>
      <c r="AA240" s="247"/>
    </row>
    <row r="241" spans="1:27" s="536" customFormat="1" ht="12.75" hidden="1">
      <c r="A241" s="540"/>
      <c r="B241" s="527"/>
      <c r="C241" s="244"/>
      <c r="D241" s="244"/>
      <c r="E241" s="244"/>
      <c r="F241" s="244"/>
      <c r="G241" s="244"/>
      <c r="H241" s="244"/>
      <c r="I241" s="244"/>
      <c r="J241" s="244"/>
      <c r="K241" s="245"/>
      <c r="L241" s="506"/>
      <c r="M241" s="506"/>
      <c r="N241" s="505"/>
      <c r="O241" s="245"/>
      <c r="P241" s="245"/>
      <c r="Q241" s="246"/>
      <c r="R241" s="246"/>
      <c r="S241" s="246"/>
      <c r="T241" s="246"/>
      <c r="U241" s="247"/>
      <c r="V241" s="247"/>
      <c r="W241" s="248"/>
      <c r="X241" s="247"/>
      <c r="Y241" s="248"/>
      <c r="Z241" s="247"/>
      <c r="AA241" s="247"/>
    </row>
    <row r="242" spans="1:27" s="536" customFormat="1" ht="12.75" hidden="1">
      <c r="A242" s="540"/>
      <c r="B242" s="527"/>
      <c r="C242" s="244"/>
      <c r="D242" s="244"/>
      <c r="E242" s="244"/>
      <c r="F242" s="244"/>
      <c r="G242" s="244"/>
      <c r="H242" s="244"/>
      <c r="I242" s="244"/>
      <c r="J242" s="244"/>
      <c r="K242" s="245"/>
      <c r="L242" s="506"/>
      <c r="M242" s="506"/>
      <c r="N242" s="505"/>
      <c r="O242" s="245"/>
      <c r="P242" s="245"/>
      <c r="Q242" s="246"/>
      <c r="R242" s="246"/>
      <c r="S242" s="246"/>
      <c r="T242" s="246"/>
      <c r="U242" s="247"/>
      <c r="V242" s="247"/>
      <c r="W242" s="248"/>
      <c r="X242" s="247"/>
      <c r="Y242" s="248"/>
      <c r="Z242" s="247"/>
      <c r="AA242" s="247"/>
    </row>
    <row r="243" spans="1:27" s="536" customFormat="1" ht="12.75" hidden="1">
      <c r="A243" s="540"/>
      <c r="B243" s="527"/>
      <c r="C243" s="244"/>
      <c r="D243" s="244"/>
      <c r="E243" s="244"/>
      <c r="F243" s="244"/>
      <c r="G243" s="244"/>
      <c r="H243" s="244"/>
      <c r="I243" s="244"/>
      <c r="J243" s="244"/>
      <c r="K243" s="245"/>
      <c r="L243" s="506"/>
      <c r="M243" s="506"/>
      <c r="N243" s="505"/>
      <c r="O243" s="245"/>
      <c r="P243" s="245"/>
      <c r="Q243" s="246"/>
      <c r="R243" s="246"/>
      <c r="S243" s="246"/>
      <c r="T243" s="246"/>
      <c r="U243" s="247"/>
      <c r="V243" s="247"/>
      <c r="W243" s="248"/>
      <c r="X243" s="247"/>
      <c r="Y243" s="248"/>
      <c r="Z243" s="247"/>
      <c r="AA243" s="247"/>
    </row>
    <row r="244" spans="1:27" s="536" customFormat="1" ht="12.75" hidden="1">
      <c r="A244" s="540"/>
      <c r="B244" s="527"/>
      <c r="C244" s="244"/>
      <c r="D244" s="244"/>
      <c r="E244" s="244"/>
      <c r="F244" s="244"/>
      <c r="G244" s="244"/>
      <c r="H244" s="244"/>
      <c r="I244" s="244"/>
      <c r="J244" s="244"/>
      <c r="K244" s="245"/>
      <c r="L244" s="506"/>
      <c r="M244" s="506"/>
      <c r="N244" s="505"/>
      <c r="O244" s="245"/>
      <c r="P244" s="245"/>
      <c r="Q244" s="246"/>
      <c r="R244" s="246"/>
      <c r="S244" s="246"/>
      <c r="T244" s="246"/>
      <c r="U244" s="247"/>
      <c r="V244" s="247"/>
      <c r="W244" s="248"/>
      <c r="X244" s="247"/>
      <c r="Y244" s="248"/>
      <c r="Z244" s="247"/>
      <c r="AA244" s="247"/>
    </row>
    <row r="245" spans="1:27" s="536" customFormat="1" ht="12.75" hidden="1">
      <c r="A245" s="540"/>
      <c r="B245" s="527"/>
      <c r="C245" s="244"/>
      <c r="D245" s="244"/>
      <c r="E245" s="244"/>
      <c r="F245" s="244"/>
      <c r="G245" s="244"/>
      <c r="H245" s="244"/>
      <c r="I245" s="244"/>
      <c r="J245" s="244"/>
      <c r="K245" s="245"/>
      <c r="L245" s="506"/>
      <c r="M245" s="506"/>
      <c r="N245" s="505"/>
      <c r="O245" s="245"/>
      <c r="P245" s="245"/>
      <c r="Q245" s="246"/>
      <c r="R245" s="246"/>
      <c r="S245" s="246"/>
      <c r="T245" s="246"/>
      <c r="U245" s="247"/>
      <c r="V245" s="247"/>
      <c r="W245" s="248"/>
      <c r="X245" s="247"/>
      <c r="Y245" s="248"/>
      <c r="Z245" s="247"/>
      <c r="AA245" s="247"/>
    </row>
    <row r="246" spans="1:27" s="539" customFormat="1" ht="12.75" hidden="1">
      <c r="A246" s="538"/>
      <c r="B246" s="526"/>
      <c r="C246" s="144"/>
      <c r="D246" s="144"/>
      <c r="E246" s="144"/>
      <c r="F246" s="144"/>
      <c r="G246" s="144"/>
      <c r="H246" s="144"/>
      <c r="I246" s="144"/>
      <c r="J246" s="144"/>
      <c r="K246" s="245"/>
      <c r="L246" s="146"/>
      <c r="M246" s="146"/>
      <c r="N246" s="147"/>
      <c r="O246" s="145"/>
      <c r="P246" s="145"/>
      <c r="Q246" s="148"/>
      <c r="R246" s="148"/>
      <c r="S246" s="148"/>
      <c r="T246" s="148"/>
      <c r="U246" s="149"/>
      <c r="V246" s="149"/>
      <c r="W246" s="150"/>
      <c r="X246" s="149"/>
      <c r="Y246" s="150"/>
      <c r="Z246" s="149"/>
      <c r="AA246" s="149"/>
    </row>
    <row r="247" spans="1:27" s="536" customFormat="1" ht="12.75" hidden="1">
      <c r="A247" s="540"/>
      <c r="B247" s="527"/>
      <c r="C247" s="244"/>
      <c r="D247" s="244"/>
      <c r="E247" s="244"/>
      <c r="F247" s="244"/>
      <c r="G247" s="244"/>
      <c r="H247" s="244"/>
      <c r="I247" s="244"/>
      <c r="J247" s="244"/>
      <c r="K247" s="245"/>
      <c r="L247" s="506"/>
      <c r="M247" s="506"/>
      <c r="N247" s="505"/>
      <c r="O247" s="245"/>
      <c r="P247" s="245"/>
      <c r="Q247" s="246"/>
      <c r="R247" s="246"/>
      <c r="S247" s="246"/>
      <c r="T247" s="246"/>
      <c r="U247" s="247"/>
      <c r="V247" s="247"/>
      <c r="W247" s="248"/>
      <c r="X247" s="247"/>
      <c r="Y247" s="248"/>
      <c r="Z247" s="247"/>
      <c r="AA247" s="247"/>
    </row>
    <row r="248" spans="1:27" s="536" customFormat="1" ht="12.75" hidden="1">
      <c r="A248" s="540"/>
      <c r="B248" s="527"/>
      <c r="C248" s="244"/>
      <c r="D248" s="244"/>
      <c r="E248" s="244"/>
      <c r="F248" s="244"/>
      <c r="G248" s="244"/>
      <c r="H248" s="244"/>
      <c r="I248" s="244"/>
      <c r="J248" s="244"/>
      <c r="K248" s="245"/>
      <c r="L248" s="506"/>
      <c r="M248" s="506"/>
      <c r="N248" s="505"/>
      <c r="O248" s="245"/>
      <c r="P248" s="245"/>
      <c r="Q248" s="246"/>
      <c r="R248" s="246"/>
      <c r="S248" s="246"/>
      <c r="T248" s="246"/>
      <c r="U248" s="247"/>
      <c r="V248" s="247"/>
      <c r="W248" s="248"/>
      <c r="X248" s="247"/>
      <c r="Y248" s="248"/>
      <c r="Z248" s="247"/>
      <c r="AA248" s="247"/>
    </row>
    <row r="249" spans="1:27" s="536" customFormat="1" ht="12.75" hidden="1">
      <c r="A249" s="540"/>
      <c r="B249" s="527"/>
      <c r="C249" s="244"/>
      <c r="D249" s="244"/>
      <c r="E249" s="244"/>
      <c r="F249" s="244"/>
      <c r="G249" s="244"/>
      <c r="H249" s="244"/>
      <c r="I249" s="244"/>
      <c r="J249" s="244"/>
      <c r="K249" s="245"/>
      <c r="L249" s="506"/>
      <c r="M249" s="506"/>
      <c r="N249" s="505"/>
      <c r="O249" s="245"/>
      <c r="P249" s="245"/>
      <c r="Q249" s="246"/>
      <c r="R249" s="246"/>
      <c r="S249" s="246"/>
      <c r="T249" s="246"/>
      <c r="U249" s="247"/>
      <c r="V249" s="247"/>
      <c r="W249" s="248"/>
      <c r="X249" s="247"/>
      <c r="Y249" s="248"/>
      <c r="Z249" s="247"/>
      <c r="AA249" s="247"/>
    </row>
    <row r="250" spans="1:27" s="536" customFormat="1" ht="12.75" hidden="1">
      <c r="A250" s="540"/>
      <c r="B250" s="527"/>
      <c r="C250" s="244"/>
      <c r="D250" s="244"/>
      <c r="E250" s="244"/>
      <c r="F250" s="244"/>
      <c r="G250" s="244"/>
      <c r="H250" s="244"/>
      <c r="I250" s="244"/>
      <c r="J250" s="244"/>
      <c r="K250" s="245"/>
      <c r="L250" s="506"/>
      <c r="M250" s="506"/>
      <c r="N250" s="505"/>
      <c r="O250" s="245"/>
      <c r="P250" s="245"/>
      <c r="Q250" s="246"/>
      <c r="R250" s="246"/>
      <c r="S250" s="246"/>
      <c r="T250" s="246"/>
      <c r="U250" s="247"/>
      <c r="V250" s="247"/>
      <c r="W250" s="248"/>
      <c r="X250" s="247"/>
      <c r="Y250" s="248"/>
      <c r="Z250" s="247"/>
      <c r="AA250" s="247"/>
    </row>
    <row r="251" spans="1:27" s="536" customFormat="1" ht="12.75" hidden="1">
      <c r="A251" s="540"/>
      <c r="B251" s="527"/>
      <c r="C251" s="244"/>
      <c r="D251" s="244"/>
      <c r="E251" s="244"/>
      <c r="F251" s="244"/>
      <c r="G251" s="244"/>
      <c r="H251" s="244"/>
      <c r="I251" s="244"/>
      <c r="J251" s="244"/>
      <c r="K251" s="245"/>
      <c r="L251" s="506"/>
      <c r="M251" s="506"/>
      <c r="N251" s="505"/>
      <c r="O251" s="245"/>
      <c r="P251" s="245"/>
      <c r="Q251" s="246"/>
      <c r="R251" s="246"/>
      <c r="S251" s="246"/>
      <c r="T251" s="246"/>
      <c r="U251" s="247"/>
      <c r="V251" s="247"/>
      <c r="W251" s="248"/>
      <c r="X251" s="247"/>
      <c r="Y251" s="248"/>
      <c r="Z251" s="247"/>
      <c r="AA251" s="247"/>
    </row>
    <row r="252" spans="1:27" s="536" customFormat="1" ht="12.75" hidden="1">
      <c r="A252" s="540"/>
      <c r="B252" s="527"/>
      <c r="C252" s="244"/>
      <c r="D252" s="244"/>
      <c r="E252" s="244"/>
      <c r="F252" s="244"/>
      <c r="G252" s="244"/>
      <c r="H252" s="244"/>
      <c r="I252" s="244"/>
      <c r="J252" s="244"/>
      <c r="K252" s="245"/>
      <c r="L252" s="506"/>
      <c r="M252" s="506"/>
      <c r="N252" s="505"/>
      <c r="O252" s="245"/>
      <c r="P252" s="245"/>
      <c r="Q252" s="246"/>
      <c r="R252" s="246"/>
      <c r="S252" s="246"/>
      <c r="T252" s="246"/>
      <c r="U252" s="247"/>
      <c r="V252" s="247"/>
      <c r="W252" s="248"/>
      <c r="X252" s="247"/>
      <c r="Y252" s="248"/>
      <c r="Z252" s="247"/>
      <c r="AA252" s="247"/>
    </row>
    <row r="253" spans="1:27" s="536" customFormat="1" ht="12.75" hidden="1">
      <c r="A253" s="540"/>
      <c r="B253" s="527"/>
      <c r="C253" s="244"/>
      <c r="D253" s="244"/>
      <c r="E253" s="244"/>
      <c r="F253" s="244"/>
      <c r="G253" s="244"/>
      <c r="H253" s="244"/>
      <c r="I253" s="244"/>
      <c r="J253" s="244"/>
      <c r="K253" s="245"/>
      <c r="L253" s="506"/>
      <c r="M253" s="506"/>
      <c r="N253" s="505"/>
      <c r="O253" s="245"/>
      <c r="P253" s="245"/>
      <c r="Q253" s="246"/>
      <c r="R253" s="246"/>
      <c r="S253" s="246"/>
      <c r="T253" s="246"/>
      <c r="U253" s="247"/>
      <c r="V253" s="247"/>
      <c r="W253" s="248"/>
      <c r="X253" s="247"/>
      <c r="Y253" s="248"/>
      <c r="Z253" s="247"/>
      <c r="AA253" s="247"/>
    </row>
    <row r="254" spans="1:27" s="539" customFormat="1" ht="12.75" hidden="1">
      <c r="A254" s="538"/>
      <c r="B254" s="526"/>
      <c r="C254" s="144"/>
      <c r="D254" s="144"/>
      <c r="E254" s="144"/>
      <c r="F254" s="144"/>
      <c r="G254" s="144"/>
      <c r="H254" s="144"/>
      <c r="I254" s="144"/>
      <c r="J254" s="144"/>
      <c r="K254" s="245"/>
      <c r="L254" s="146"/>
      <c r="M254" s="146"/>
      <c r="N254" s="147"/>
      <c r="O254" s="145"/>
      <c r="P254" s="145"/>
      <c r="Q254" s="148"/>
      <c r="R254" s="148"/>
      <c r="S254" s="148"/>
      <c r="T254" s="148"/>
      <c r="U254" s="149"/>
      <c r="V254" s="149"/>
      <c r="W254" s="150"/>
      <c r="X254" s="149"/>
      <c r="Y254" s="150"/>
      <c r="Z254" s="149"/>
      <c r="AA254" s="149"/>
    </row>
    <row r="255" spans="1:27" s="536" customFormat="1" ht="12.75" hidden="1">
      <c r="A255" s="540"/>
      <c r="B255" s="527"/>
      <c r="C255" s="244"/>
      <c r="D255" s="244"/>
      <c r="E255" s="244"/>
      <c r="F255" s="244"/>
      <c r="G255" s="244"/>
      <c r="H255" s="244"/>
      <c r="I255" s="244"/>
      <c r="J255" s="244"/>
      <c r="K255" s="245"/>
      <c r="L255" s="506"/>
      <c r="M255" s="506"/>
      <c r="N255" s="505"/>
      <c r="O255" s="245"/>
      <c r="P255" s="245"/>
      <c r="Q255" s="246"/>
      <c r="R255" s="246"/>
      <c r="S255" s="246"/>
      <c r="T255" s="246"/>
      <c r="U255" s="247"/>
      <c r="V255" s="247"/>
      <c r="W255" s="248"/>
      <c r="X255" s="247"/>
      <c r="Y255" s="248"/>
      <c r="Z255" s="247"/>
      <c r="AA255" s="247"/>
    </row>
    <row r="256" spans="1:27" s="536" customFormat="1" ht="12.75" hidden="1">
      <c r="A256" s="540"/>
      <c r="B256" s="527"/>
      <c r="C256" s="244"/>
      <c r="D256" s="244"/>
      <c r="E256" s="244"/>
      <c r="F256" s="244"/>
      <c r="G256" s="244"/>
      <c r="H256" s="244"/>
      <c r="I256" s="244"/>
      <c r="J256" s="244"/>
      <c r="K256" s="245"/>
      <c r="L256" s="506"/>
      <c r="M256" s="506"/>
      <c r="N256" s="505"/>
      <c r="O256" s="245"/>
      <c r="P256" s="245"/>
      <c r="Q256" s="246"/>
      <c r="R256" s="246"/>
      <c r="S256" s="246"/>
      <c r="T256" s="246"/>
      <c r="U256" s="247"/>
      <c r="V256" s="247"/>
      <c r="W256" s="248"/>
      <c r="X256" s="247"/>
      <c r="Y256" s="248"/>
      <c r="Z256" s="247"/>
      <c r="AA256" s="247"/>
    </row>
    <row r="257" spans="1:27" s="536" customFormat="1" ht="12.75" hidden="1">
      <c r="A257" s="540"/>
      <c r="B257" s="527"/>
      <c r="C257" s="244"/>
      <c r="D257" s="244"/>
      <c r="E257" s="244"/>
      <c r="F257" s="244"/>
      <c r="G257" s="244"/>
      <c r="H257" s="244"/>
      <c r="I257" s="244"/>
      <c r="J257" s="244"/>
      <c r="K257" s="245"/>
      <c r="L257" s="506"/>
      <c r="M257" s="506"/>
      <c r="N257" s="505"/>
      <c r="O257" s="245"/>
      <c r="P257" s="245"/>
      <c r="Q257" s="246"/>
      <c r="R257" s="246"/>
      <c r="S257" s="246"/>
      <c r="T257" s="246"/>
      <c r="U257" s="247"/>
      <c r="V257" s="247"/>
      <c r="W257" s="248"/>
      <c r="X257" s="247"/>
      <c r="Y257" s="248"/>
      <c r="Z257" s="247"/>
      <c r="AA257" s="247"/>
    </row>
    <row r="258" spans="1:27" s="536" customFormat="1" ht="12.75" hidden="1">
      <c r="A258" s="540"/>
      <c r="B258" s="527"/>
      <c r="C258" s="244"/>
      <c r="D258" s="244"/>
      <c r="E258" s="244"/>
      <c r="F258" s="244"/>
      <c r="G258" s="244"/>
      <c r="H258" s="244"/>
      <c r="I258" s="244"/>
      <c r="J258" s="244"/>
      <c r="K258" s="245"/>
      <c r="L258" s="506"/>
      <c r="M258" s="506"/>
      <c r="N258" s="505"/>
      <c r="O258" s="245"/>
      <c r="P258" s="245"/>
      <c r="Q258" s="246"/>
      <c r="R258" s="246"/>
      <c r="S258" s="246"/>
      <c r="T258" s="246"/>
      <c r="U258" s="247"/>
      <c r="V258" s="247"/>
      <c r="W258" s="248"/>
      <c r="X258" s="247"/>
      <c r="Y258" s="248"/>
      <c r="Z258" s="247"/>
      <c r="AA258" s="247"/>
    </row>
    <row r="259" spans="1:27" s="536" customFormat="1" ht="12.75" hidden="1">
      <c r="A259" s="540"/>
      <c r="B259" s="527"/>
      <c r="C259" s="244"/>
      <c r="D259" s="244"/>
      <c r="E259" s="244"/>
      <c r="F259" s="244"/>
      <c r="G259" s="244"/>
      <c r="H259" s="244"/>
      <c r="I259" s="244"/>
      <c r="J259" s="244"/>
      <c r="K259" s="245"/>
      <c r="L259" s="506"/>
      <c r="M259" s="506"/>
      <c r="N259" s="505"/>
      <c r="O259" s="245"/>
      <c r="P259" s="245"/>
      <c r="Q259" s="246"/>
      <c r="R259" s="246"/>
      <c r="S259" s="246"/>
      <c r="T259" s="246"/>
      <c r="U259" s="247"/>
      <c r="V259" s="247"/>
      <c r="W259" s="248"/>
      <c r="X259" s="247"/>
      <c r="Y259" s="248"/>
      <c r="Z259" s="247"/>
      <c r="AA259" s="247"/>
    </row>
    <row r="260" spans="1:27" s="536" customFormat="1" ht="12.75" hidden="1">
      <c r="A260" s="540"/>
      <c r="B260" s="527"/>
      <c r="C260" s="244"/>
      <c r="D260" s="244"/>
      <c r="E260" s="244"/>
      <c r="F260" s="244"/>
      <c r="G260" s="244"/>
      <c r="H260" s="244"/>
      <c r="I260" s="244"/>
      <c r="J260" s="244"/>
      <c r="K260" s="245"/>
      <c r="L260" s="506"/>
      <c r="M260" s="506"/>
      <c r="N260" s="505"/>
      <c r="O260" s="245"/>
      <c r="P260" s="245"/>
      <c r="Q260" s="246"/>
      <c r="R260" s="246"/>
      <c r="S260" s="246"/>
      <c r="T260" s="246"/>
      <c r="U260" s="247"/>
      <c r="V260" s="247"/>
      <c r="W260" s="248"/>
      <c r="X260" s="247"/>
      <c r="Y260" s="248"/>
      <c r="Z260" s="247"/>
      <c r="AA260" s="247"/>
    </row>
    <row r="261" spans="1:27" s="536" customFormat="1" ht="12.75" hidden="1">
      <c r="A261" s="540"/>
      <c r="B261" s="527"/>
      <c r="C261" s="244"/>
      <c r="D261" s="244"/>
      <c r="E261" s="244"/>
      <c r="F261" s="244"/>
      <c r="G261" s="244"/>
      <c r="H261" s="244"/>
      <c r="I261" s="244"/>
      <c r="J261" s="244"/>
      <c r="K261" s="245"/>
      <c r="L261" s="506"/>
      <c r="M261" s="506"/>
      <c r="N261" s="505"/>
      <c r="O261" s="245"/>
      <c r="P261" s="245"/>
      <c r="Q261" s="246"/>
      <c r="R261" s="246"/>
      <c r="S261" s="246"/>
      <c r="T261" s="246"/>
      <c r="U261" s="247"/>
      <c r="V261" s="247"/>
      <c r="W261" s="248"/>
      <c r="X261" s="247"/>
      <c r="Y261" s="248"/>
      <c r="Z261" s="247"/>
      <c r="AA261" s="247"/>
    </row>
    <row r="262" spans="1:27" s="536" customFormat="1" ht="12.75" hidden="1">
      <c r="A262" s="540"/>
      <c r="B262" s="527"/>
      <c r="C262" s="244"/>
      <c r="D262" s="244"/>
      <c r="E262" s="244"/>
      <c r="F262" s="244"/>
      <c r="G262" s="244"/>
      <c r="H262" s="244"/>
      <c r="I262" s="244"/>
      <c r="J262" s="244"/>
      <c r="K262" s="245"/>
      <c r="L262" s="506"/>
      <c r="M262" s="506"/>
      <c r="N262" s="505"/>
      <c r="O262" s="245"/>
      <c r="P262" s="245"/>
      <c r="Q262" s="246"/>
      <c r="R262" s="246"/>
      <c r="S262" s="246"/>
      <c r="T262" s="246"/>
      <c r="U262" s="247"/>
      <c r="V262" s="247"/>
      <c r="W262" s="248"/>
      <c r="X262" s="247"/>
      <c r="Y262" s="248"/>
      <c r="Z262" s="247"/>
      <c r="AA262" s="247"/>
    </row>
    <row r="263" spans="1:27" s="536" customFormat="1" ht="12.75" hidden="1">
      <c r="A263" s="540"/>
      <c r="B263" s="527"/>
      <c r="C263" s="244"/>
      <c r="D263" s="244"/>
      <c r="E263" s="244"/>
      <c r="F263" s="244"/>
      <c r="G263" s="244"/>
      <c r="H263" s="244"/>
      <c r="I263" s="244"/>
      <c r="J263" s="244"/>
      <c r="K263" s="245"/>
      <c r="L263" s="506"/>
      <c r="M263" s="506"/>
      <c r="N263" s="505"/>
      <c r="O263" s="245"/>
      <c r="P263" s="245"/>
      <c r="Q263" s="246"/>
      <c r="R263" s="246"/>
      <c r="S263" s="246"/>
      <c r="T263" s="246"/>
      <c r="U263" s="247"/>
      <c r="V263" s="247"/>
      <c r="W263" s="248"/>
      <c r="X263" s="247"/>
      <c r="Y263" s="248"/>
      <c r="Z263" s="247"/>
      <c r="AA263" s="247"/>
    </row>
    <row r="264" spans="1:27" s="536" customFormat="1" ht="12.75" hidden="1">
      <c r="A264" s="540"/>
      <c r="B264" s="527"/>
      <c r="C264" s="244"/>
      <c r="D264" s="244"/>
      <c r="E264" s="244"/>
      <c r="F264" s="244"/>
      <c r="G264" s="244"/>
      <c r="H264" s="244"/>
      <c r="I264" s="244"/>
      <c r="J264" s="244"/>
      <c r="K264" s="245"/>
      <c r="L264" s="506"/>
      <c r="M264" s="506"/>
      <c r="N264" s="505"/>
      <c r="O264" s="245"/>
      <c r="P264" s="245"/>
      <c r="Q264" s="246"/>
      <c r="R264" s="246"/>
      <c r="S264" s="246"/>
      <c r="T264" s="246"/>
      <c r="U264" s="247"/>
      <c r="V264" s="247"/>
      <c r="W264" s="248"/>
      <c r="X264" s="247"/>
      <c r="Y264" s="248"/>
      <c r="Z264" s="247"/>
      <c r="AA264" s="247"/>
    </row>
    <row r="265" spans="1:27" s="536" customFormat="1" ht="12.75" hidden="1">
      <c r="A265" s="540"/>
      <c r="B265" s="527"/>
      <c r="C265" s="244"/>
      <c r="D265" s="244"/>
      <c r="E265" s="244"/>
      <c r="F265" s="244"/>
      <c r="G265" s="244"/>
      <c r="H265" s="244"/>
      <c r="I265" s="244"/>
      <c r="J265" s="244"/>
      <c r="K265" s="245"/>
      <c r="L265" s="506"/>
      <c r="M265" s="506"/>
      <c r="N265" s="505"/>
      <c r="O265" s="245"/>
      <c r="P265" s="245"/>
      <c r="Q265" s="246"/>
      <c r="R265" s="246"/>
      <c r="S265" s="246"/>
      <c r="T265" s="246"/>
      <c r="U265" s="247"/>
      <c r="V265" s="247"/>
      <c r="W265" s="248"/>
      <c r="X265" s="247"/>
      <c r="Y265" s="248"/>
      <c r="Z265" s="247"/>
      <c r="AA265" s="247"/>
    </row>
    <row r="266" spans="1:27" s="536" customFormat="1" ht="12.75" hidden="1">
      <c r="A266" s="540"/>
      <c r="B266" s="527"/>
      <c r="C266" s="244"/>
      <c r="D266" s="244"/>
      <c r="E266" s="244"/>
      <c r="F266" s="244"/>
      <c r="G266" s="244"/>
      <c r="H266" s="244"/>
      <c r="I266" s="244"/>
      <c r="J266" s="244"/>
      <c r="K266" s="245"/>
      <c r="L266" s="506"/>
      <c r="M266" s="506"/>
      <c r="N266" s="505"/>
      <c r="O266" s="245"/>
      <c r="P266" s="245"/>
      <c r="Q266" s="246"/>
      <c r="R266" s="246"/>
      <c r="S266" s="246"/>
      <c r="T266" s="246"/>
      <c r="U266" s="247"/>
      <c r="V266" s="247"/>
      <c r="W266" s="248"/>
      <c r="X266" s="247"/>
      <c r="Y266" s="248"/>
      <c r="Z266" s="247"/>
      <c r="AA266" s="247"/>
    </row>
    <row r="267" spans="1:27" s="536" customFormat="1" ht="12.75" hidden="1">
      <c r="A267" s="540"/>
      <c r="B267" s="527"/>
      <c r="C267" s="244"/>
      <c r="D267" s="244"/>
      <c r="E267" s="244"/>
      <c r="F267" s="244"/>
      <c r="G267" s="244"/>
      <c r="H267" s="244"/>
      <c r="I267" s="244"/>
      <c r="J267" s="244"/>
      <c r="K267" s="245"/>
      <c r="L267" s="506"/>
      <c r="M267" s="506"/>
      <c r="N267" s="505"/>
      <c r="O267" s="245"/>
      <c r="P267" s="245"/>
      <c r="Q267" s="246"/>
      <c r="R267" s="246"/>
      <c r="S267" s="246"/>
      <c r="T267" s="246"/>
      <c r="U267" s="247"/>
      <c r="V267" s="247"/>
      <c r="W267" s="248"/>
      <c r="X267" s="247"/>
      <c r="Y267" s="248"/>
      <c r="Z267" s="247"/>
      <c r="AA267" s="247"/>
    </row>
    <row r="268" spans="1:27" s="536" customFormat="1" ht="12.75" hidden="1">
      <c r="A268" s="540"/>
      <c r="B268" s="527"/>
      <c r="C268" s="244"/>
      <c r="D268" s="244"/>
      <c r="E268" s="244"/>
      <c r="F268" s="244"/>
      <c r="G268" s="244"/>
      <c r="H268" s="244"/>
      <c r="I268" s="244"/>
      <c r="J268" s="244"/>
      <c r="K268" s="245"/>
      <c r="L268" s="506"/>
      <c r="M268" s="506"/>
      <c r="N268" s="505"/>
      <c r="O268" s="245"/>
      <c r="P268" s="245"/>
      <c r="Q268" s="246"/>
      <c r="R268" s="246"/>
      <c r="S268" s="246"/>
      <c r="T268" s="246"/>
      <c r="U268" s="247"/>
      <c r="V268" s="247"/>
      <c r="W268" s="248"/>
      <c r="X268" s="247"/>
      <c r="Y268" s="248"/>
      <c r="Z268" s="247"/>
      <c r="AA268" s="247"/>
    </row>
    <row r="269" spans="1:27" s="536" customFormat="1" ht="12.75" hidden="1">
      <c r="A269" s="540"/>
      <c r="B269" s="527"/>
      <c r="C269" s="244"/>
      <c r="D269" s="244"/>
      <c r="E269" s="244"/>
      <c r="F269" s="244"/>
      <c r="G269" s="244"/>
      <c r="H269" s="244"/>
      <c r="I269" s="244"/>
      <c r="J269" s="244"/>
      <c r="K269" s="245"/>
      <c r="L269" s="506"/>
      <c r="M269" s="506"/>
      <c r="N269" s="505"/>
      <c r="O269" s="245"/>
      <c r="P269" s="245"/>
      <c r="Q269" s="246"/>
      <c r="R269" s="246"/>
      <c r="S269" s="246"/>
      <c r="T269" s="246"/>
      <c r="U269" s="247"/>
      <c r="V269" s="247"/>
      <c r="W269" s="248"/>
      <c r="X269" s="247"/>
      <c r="Y269" s="248"/>
      <c r="Z269" s="247"/>
      <c r="AA269" s="247"/>
    </row>
    <row r="270" spans="1:27" s="536" customFormat="1" ht="12.75" hidden="1">
      <c r="A270" s="540"/>
      <c r="B270" s="527"/>
      <c r="C270" s="244"/>
      <c r="D270" s="244"/>
      <c r="E270" s="244"/>
      <c r="F270" s="244"/>
      <c r="G270" s="244"/>
      <c r="H270" s="244"/>
      <c r="I270" s="244"/>
      <c r="J270" s="244"/>
      <c r="K270" s="245"/>
      <c r="L270" s="506"/>
      <c r="M270" s="506"/>
      <c r="N270" s="505"/>
      <c r="O270" s="245"/>
      <c r="P270" s="245"/>
      <c r="Q270" s="246"/>
      <c r="R270" s="246"/>
      <c r="S270" s="246"/>
      <c r="T270" s="246"/>
      <c r="U270" s="247"/>
      <c r="V270" s="247"/>
      <c r="W270" s="248"/>
      <c r="X270" s="247"/>
      <c r="Y270" s="248"/>
      <c r="Z270" s="247"/>
      <c r="AA270" s="247"/>
    </row>
    <row r="271" spans="1:27" s="536" customFormat="1" ht="12.75" hidden="1">
      <c r="A271" s="540"/>
      <c r="B271" s="527"/>
      <c r="C271" s="244"/>
      <c r="D271" s="244"/>
      <c r="E271" s="244"/>
      <c r="F271" s="244"/>
      <c r="G271" s="244"/>
      <c r="H271" s="244"/>
      <c r="I271" s="244"/>
      <c r="J271" s="244"/>
      <c r="K271" s="245"/>
      <c r="L271" s="506"/>
      <c r="M271" s="506"/>
      <c r="N271" s="505"/>
      <c r="O271" s="245"/>
      <c r="P271" s="245"/>
      <c r="Q271" s="246"/>
      <c r="R271" s="246"/>
      <c r="S271" s="246"/>
      <c r="T271" s="246"/>
      <c r="U271" s="247"/>
      <c r="V271" s="247"/>
      <c r="W271" s="248"/>
      <c r="X271" s="247"/>
      <c r="Y271" s="248"/>
      <c r="Z271" s="247"/>
      <c r="AA271" s="247"/>
    </row>
    <row r="272" spans="1:27" s="536" customFormat="1" ht="12.75" hidden="1">
      <c r="A272" s="540"/>
      <c r="B272" s="527"/>
      <c r="C272" s="244"/>
      <c r="D272" s="244"/>
      <c r="E272" s="244"/>
      <c r="F272" s="244"/>
      <c r="G272" s="244"/>
      <c r="H272" s="244"/>
      <c r="I272" s="244"/>
      <c r="J272" s="244"/>
      <c r="K272" s="245"/>
      <c r="L272" s="506"/>
      <c r="M272" s="506"/>
      <c r="N272" s="505"/>
      <c r="O272" s="245"/>
      <c r="P272" s="245"/>
      <c r="Q272" s="246"/>
      <c r="R272" s="246"/>
      <c r="S272" s="246"/>
      <c r="T272" s="246"/>
      <c r="U272" s="247"/>
      <c r="V272" s="247"/>
      <c r="W272" s="248"/>
      <c r="X272" s="247"/>
      <c r="Y272" s="248"/>
      <c r="Z272" s="247"/>
      <c r="AA272" s="247"/>
    </row>
    <row r="273" spans="1:27" s="536" customFormat="1" ht="12.75" hidden="1">
      <c r="A273" s="540"/>
      <c r="B273" s="527"/>
      <c r="C273" s="244"/>
      <c r="D273" s="244"/>
      <c r="E273" s="244"/>
      <c r="F273" s="244"/>
      <c r="G273" s="244"/>
      <c r="H273" s="244"/>
      <c r="I273" s="244"/>
      <c r="J273" s="244"/>
      <c r="K273" s="245"/>
      <c r="L273" s="506"/>
      <c r="M273" s="506"/>
      <c r="N273" s="505"/>
      <c r="O273" s="245"/>
      <c r="P273" s="245"/>
      <c r="Q273" s="246"/>
      <c r="R273" s="246"/>
      <c r="S273" s="246"/>
      <c r="T273" s="246"/>
      <c r="U273" s="247"/>
      <c r="V273" s="247"/>
      <c r="W273" s="248"/>
      <c r="X273" s="247"/>
      <c r="Y273" s="248"/>
      <c r="Z273" s="247"/>
      <c r="AA273" s="247"/>
    </row>
    <row r="274" spans="1:27" s="536" customFormat="1" ht="12.75" hidden="1">
      <c r="A274" s="540"/>
      <c r="B274" s="527"/>
      <c r="C274" s="244"/>
      <c r="D274" s="244"/>
      <c r="E274" s="244"/>
      <c r="F274" s="244"/>
      <c r="G274" s="244"/>
      <c r="H274" s="244"/>
      <c r="I274" s="244"/>
      <c r="J274" s="244"/>
      <c r="K274" s="245"/>
      <c r="L274" s="506"/>
      <c r="M274" s="506"/>
      <c r="N274" s="505"/>
      <c r="O274" s="245"/>
      <c r="P274" s="245"/>
      <c r="Q274" s="246"/>
      <c r="R274" s="246"/>
      <c r="S274" s="246"/>
      <c r="T274" s="246"/>
      <c r="U274" s="247"/>
      <c r="V274" s="247"/>
      <c r="W274" s="248"/>
      <c r="X274" s="247"/>
      <c r="Y274" s="248"/>
      <c r="Z274" s="247"/>
      <c r="AA274" s="247"/>
    </row>
    <row r="275" spans="1:27" s="536" customFormat="1" ht="12.75" hidden="1">
      <c r="A275" s="540"/>
      <c r="B275" s="527"/>
      <c r="C275" s="244"/>
      <c r="D275" s="244"/>
      <c r="E275" s="244"/>
      <c r="F275" s="244"/>
      <c r="G275" s="244"/>
      <c r="H275" s="244"/>
      <c r="I275" s="244"/>
      <c r="J275" s="244"/>
      <c r="K275" s="245"/>
      <c r="L275" s="506"/>
      <c r="M275" s="506"/>
      <c r="N275" s="505"/>
      <c r="O275" s="245"/>
      <c r="P275" s="245"/>
      <c r="Q275" s="246"/>
      <c r="R275" s="246"/>
      <c r="S275" s="246"/>
      <c r="T275" s="246"/>
      <c r="U275" s="247"/>
      <c r="V275" s="247"/>
      <c r="W275" s="248"/>
      <c r="X275" s="247"/>
      <c r="Y275" s="248"/>
      <c r="Z275" s="247"/>
      <c r="AA275" s="247"/>
    </row>
    <row r="276" spans="1:27" s="536" customFormat="1" ht="12.75" hidden="1">
      <c r="A276" s="540"/>
      <c r="B276" s="527"/>
      <c r="C276" s="244"/>
      <c r="D276" s="244"/>
      <c r="E276" s="244"/>
      <c r="F276" s="244"/>
      <c r="G276" s="244"/>
      <c r="H276" s="244"/>
      <c r="I276" s="244"/>
      <c r="J276" s="244"/>
      <c r="K276" s="245"/>
      <c r="L276" s="506"/>
      <c r="M276" s="506"/>
      <c r="N276" s="505"/>
      <c r="O276" s="245"/>
      <c r="P276" s="245"/>
      <c r="Q276" s="246"/>
      <c r="R276" s="246"/>
      <c r="S276" s="246"/>
      <c r="T276" s="246"/>
      <c r="U276" s="247"/>
      <c r="V276" s="247"/>
      <c r="W276" s="248"/>
      <c r="X276" s="247"/>
      <c r="Y276" s="248"/>
      <c r="Z276" s="247"/>
      <c r="AA276" s="247"/>
    </row>
    <row r="277" spans="1:27" s="536" customFormat="1" ht="12.75" hidden="1">
      <c r="A277" s="540"/>
      <c r="B277" s="527"/>
      <c r="C277" s="244"/>
      <c r="D277" s="244"/>
      <c r="E277" s="244"/>
      <c r="F277" s="244"/>
      <c r="G277" s="244"/>
      <c r="H277" s="244"/>
      <c r="I277" s="244"/>
      <c r="J277" s="244"/>
      <c r="K277" s="245"/>
      <c r="L277" s="506"/>
      <c r="M277" s="506"/>
      <c r="N277" s="505"/>
      <c r="O277" s="245"/>
      <c r="P277" s="245"/>
      <c r="Q277" s="246"/>
      <c r="R277" s="246"/>
      <c r="S277" s="246"/>
      <c r="T277" s="246"/>
      <c r="U277" s="247"/>
      <c r="V277" s="247"/>
      <c r="W277" s="248"/>
      <c r="X277" s="247"/>
      <c r="Y277" s="248"/>
      <c r="Z277" s="247"/>
      <c r="AA277" s="247"/>
    </row>
    <row r="278" spans="1:27" s="536" customFormat="1" ht="12.75" hidden="1">
      <c r="A278" s="540"/>
      <c r="B278" s="527"/>
      <c r="C278" s="244"/>
      <c r="D278" s="244"/>
      <c r="E278" s="244"/>
      <c r="F278" s="244"/>
      <c r="G278" s="244"/>
      <c r="H278" s="244"/>
      <c r="I278" s="244"/>
      <c r="J278" s="244"/>
      <c r="K278" s="245"/>
      <c r="L278" s="506"/>
      <c r="M278" s="506"/>
      <c r="N278" s="505"/>
      <c r="O278" s="245"/>
      <c r="P278" s="245"/>
      <c r="Q278" s="246"/>
      <c r="R278" s="246"/>
      <c r="S278" s="246"/>
      <c r="T278" s="246"/>
      <c r="U278" s="247"/>
      <c r="V278" s="247"/>
      <c r="W278" s="248"/>
      <c r="X278" s="247"/>
      <c r="Y278" s="248"/>
      <c r="Z278" s="247"/>
      <c r="AA278" s="247"/>
    </row>
    <row r="279" spans="1:27" s="539" customFormat="1" ht="12.75" hidden="1">
      <c r="A279" s="538"/>
      <c r="B279" s="526"/>
      <c r="C279" s="144"/>
      <c r="D279" s="144"/>
      <c r="E279" s="144"/>
      <c r="F279" s="144"/>
      <c r="G279" s="144"/>
      <c r="H279" s="144"/>
      <c r="I279" s="144"/>
      <c r="J279" s="144"/>
      <c r="K279" s="245"/>
      <c r="L279" s="146"/>
      <c r="M279" s="146"/>
      <c r="N279" s="147"/>
      <c r="O279" s="145"/>
      <c r="P279" s="145"/>
      <c r="Q279" s="148"/>
      <c r="R279" s="148"/>
      <c r="S279" s="148"/>
      <c r="T279" s="148"/>
      <c r="U279" s="149"/>
      <c r="V279" s="149"/>
      <c r="W279" s="150"/>
      <c r="X279" s="149"/>
      <c r="Y279" s="150"/>
      <c r="Z279" s="149"/>
      <c r="AA279" s="149"/>
    </row>
    <row r="280" spans="1:27" s="536" customFormat="1" ht="12.75" hidden="1">
      <c r="A280" s="540"/>
      <c r="B280" s="527"/>
      <c r="C280" s="244"/>
      <c r="D280" s="244"/>
      <c r="E280" s="244"/>
      <c r="F280" s="244"/>
      <c r="G280" s="244"/>
      <c r="H280" s="244"/>
      <c r="I280" s="244"/>
      <c r="J280" s="244"/>
      <c r="K280" s="245"/>
      <c r="L280" s="506"/>
      <c r="M280" s="506"/>
      <c r="N280" s="505"/>
      <c r="O280" s="245"/>
      <c r="P280" s="245"/>
      <c r="Q280" s="246"/>
      <c r="R280" s="246"/>
      <c r="S280" s="246"/>
      <c r="T280" s="246"/>
      <c r="U280" s="247"/>
      <c r="V280" s="247"/>
      <c r="W280" s="248"/>
      <c r="X280" s="247"/>
      <c r="Y280" s="248"/>
      <c r="Z280" s="247"/>
      <c r="AA280" s="247"/>
    </row>
    <row r="281" spans="1:27" s="536" customFormat="1" ht="12.75" hidden="1">
      <c r="A281" s="540"/>
      <c r="B281" s="527"/>
      <c r="C281" s="244"/>
      <c r="D281" s="244"/>
      <c r="E281" s="244"/>
      <c r="F281" s="244"/>
      <c r="G281" s="244"/>
      <c r="H281" s="244"/>
      <c r="I281" s="244"/>
      <c r="J281" s="244"/>
      <c r="K281" s="245"/>
      <c r="L281" s="506"/>
      <c r="M281" s="506"/>
      <c r="N281" s="505"/>
      <c r="O281" s="245"/>
      <c r="P281" s="245"/>
      <c r="Q281" s="246"/>
      <c r="R281" s="246"/>
      <c r="S281" s="246"/>
      <c r="T281" s="246"/>
      <c r="U281" s="247"/>
      <c r="V281" s="247"/>
      <c r="W281" s="248"/>
      <c r="X281" s="247"/>
      <c r="Y281" s="248"/>
      <c r="Z281" s="247"/>
      <c r="AA281" s="247"/>
    </row>
    <row r="282" spans="1:27" s="536" customFormat="1" ht="12.75" hidden="1">
      <c r="A282" s="540"/>
      <c r="B282" s="527"/>
      <c r="C282" s="244"/>
      <c r="D282" s="244"/>
      <c r="E282" s="244"/>
      <c r="F282" s="244"/>
      <c r="G282" s="244"/>
      <c r="H282" s="244"/>
      <c r="I282" s="244"/>
      <c r="J282" s="244"/>
      <c r="K282" s="245"/>
      <c r="L282" s="506"/>
      <c r="M282" s="506"/>
      <c r="N282" s="505"/>
      <c r="O282" s="245"/>
      <c r="P282" s="245"/>
      <c r="Q282" s="246"/>
      <c r="R282" s="246"/>
      <c r="S282" s="246"/>
      <c r="T282" s="246"/>
      <c r="U282" s="247"/>
      <c r="V282" s="247"/>
      <c r="W282" s="248"/>
      <c r="X282" s="247"/>
      <c r="Y282" s="248"/>
      <c r="Z282" s="247"/>
      <c r="AA282" s="247"/>
    </row>
    <row r="283" spans="1:27" s="536" customFormat="1" ht="12.75" hidden="1">
      <c r="A283" s="540"/>
      <c r="B283" s="527"/>
      <c r="C283" s="244"/>
      <c r="D283" s="244"/>
      <c r="E283" s="244"/>
      <c r="F283" s="244"/>
      <c r="G283" s="244"/>
      <c r="H283" s="244"/>
      <c r="I283" s="244"/>
      <c r="J283" s="244"/>
      <c r="K283" s="245"/>
      <c r="L283" s="506"/>
      <c r="M283" s="506"/>
      <c r="N283" s="505"/>
      <c r="O283" s="245"/>
      <c r="P283" s="245"/>
      <c r="Q283" s="246"/>
      <c r="R283" s="246"/>
      <c r="S283" s="246"/>
      <c r="T283" s="246"/>
      <c r="U283" s="247"/>
      <c r="V283" s="247"/>
      <c r="W283" s="248"/>
      <c r="X283" s="247"/>
      <c r="Y283" s="248"/>
      <c r="Z283" s="247"/>
      <c r="AA283" s="247"/>
    </row>
    <row r="284" spans="1:27" s="536" customFormat="1" ht="12.75" hidden="1">
      <c r="A284" s="540"/>
      <c r="B284" s="527"/>
      <c r="C284" s="244"/>
      <c r="D284" s="244"/>
      <c r="E284" s="244"/>
      <c r="F284" s="244"/>
      <c r="G284" s="244"/>
      <c r="H284" s="244"/>
      <c r="I284" s="244"/>
      <c r="J284" s="244"/>
      <c r="K284" s="245"/>
      <c r="L284" s="506"/>
      <c r="M284" s="506"/>
      <c r="N284" s="505"/>
      <c r="O284" s="245"/>
      <c r="P284" s="245"/>
      <c r="Q284" s="246"/>
      <c r="R284" s="246"/>
      <c r="S284" s="246"/>
      <c r="T284" s="246"/>
      <c r="U284" s="247"/>
      <c r="V284" s="247"/>
      <c r="W284" s="248"/>
      <c r="X284" s="247"/>
      <c r="Y284" s="248"/>
      <c r="Z284" s="247"/>
      <c r="AA284" s="247"/>
    </row>
    <row r="285" spans="1:27" s="536" customFormat="1" ht="12.75" hidden="1">
      <c r="A285" s="540"/>
      <c r="B285" s="527"/>
      <c r="C285" s="244"/>
      <c r="D285" s="244"/>
      <c r="E285" s="244"/>
      <c r="F285" s="244"/>
      <c r="G285" s="244"/>
      <c r="H285" s="244"/>
      <c r="I285" s="244"/>
      <c r="J285" s="244"/>
      <c r="K285" s="245"/>
      <c r="L285" s="506"/>
      <c r="M285" s="506"/>
      <c r="N285" s="505"/>
      <c r="O285" s="245"/>
      <c r="P285" s="245"/>
      <c r="Q285" s="246"/>
      <c r="R285" s="246"/>
      <c r="S285" s="246"/>
      <c r="T285" s="246"/>
      <c r="U285" s="247"/>
      <c r="V285" s="247"/>
      <c r="W285" s="248"/>
      <c r="X285" s="247"/>
      <c r="Y285" s="248"/>
      <c r="Z285" s="247"/>
      <c r="AA285" s="247"/>
    </row>
    <row r="286" spans="1:27" s="536" customFormat="1" ht="12.75" hidden="1">
      <c r="A286" s="540"/>
      <c r="B286" s="527"/>
      <c r="C286" s="244"/>
      <c r="D286" s="244"/>
      <c r="E286" s="244"/>
      <c r="F286" s="244"/>
      <c r="G286" s="244"/>
      <c r="H286" s="244"/>
      <c r="I286" s="244"/>
      <c r="J286" s="244"/>
      <c r="K286" s="245"/>
      <c r="L286" s="506"/>
      <c r="M286" s="506"/>
      <c r="N286" s="505"/>
      <c r="O286" s="245"/>
      <c r="P286" s="245"/>
      <c r="Q286" s="246"/>
      <c r="R286" s="246"/>
      <c r="S286" s="246"/>
      <c r="T286" s="246"/>
      <c r="U286" s="247"/>
      <c r="V286" s="247"/>
      <c r="W286" s="248"/>
      <c r="X286" s="247"/>
      <c r="Y286" s="248"/>
      <c r="Z286" s="247"/>
      <c r="AA286" s="247"/>
    </row>
    <row r="287" spans="1:27" s="536" customFormat="1" ht="12.75" hidden="1">
      <c r="A287" s="540"/>
      <c r="B287" s="527"/>
      <c r="C287" s="244"/>
      <c r="D287" s="244"/>
      <c r="E287" s="244"/>
      <c r="F287" s="244"/>
      <c r="G287" s="244"/>
      <c r="H287" s="244"/>
      <c r="I287" s="244"/>
      <c r="J287" s="244"/>
      <c r="K287" s="245"/>
      <c r="L287" s="506"/>
      <c r="M287" s="506"/>
      <c r="N287" s="505"/>
      <c r="O287" s="245"/>
      <c r="P287" s="245"/>
      <c r="Q287" s="246"/>
      <c r="R287" s="246"/>
      <c r="S287" s="246"/>
      <c r="T287" s="246"/>
      <c r="U287" s="247"/>
      <c r="V287" s="247"/>
      <c r="W287" s="248"/>
      <c r="X287" s="247"/>
      <c r="Y287" s="248"/>
      <c r="Z287" s="247"/>
      <c r="AA287" s="247"/>
    </row>
    <row r="288" spans="1:27" s="536" customFormat="1" ht="12.75" hidden="1">
      <c r="A288" s="540"/>
      <c r="B288" s="527"/>
      <c r="C288" s="244"/>
      <c r="D288" s="244"/>
      <c r="E288" s="244"/>
      <c r="F288" s="244"/>
      <c r="G288" s="244"/>
      <c r="H288" s="244"/>
      <c r="I288" s="244"/>
      <c r="J288" s="244"/>
      <c r="K288" s="245"/>
      <c r="L288" s="506"/>
      <c r="M288" s="506"/>
      <c r="N288" s="505"/>
      <c r="O288" s="245"/>
      <c r="P288" s="245"/>
      <c r="Q288" s="246"/>
      <c r="R288" s="246"/>
      <c r="S288" s="246"/>
      <c r="T288" s="246"/>
      <c r="U288" s="247"/>
      <c r="V288" s="247"/>
      <c r="W288" s="248"/>
      <c r="X288" s="247"/>
      <c r="Y288" s="248"/>
      <c r="Z288" s="247"/>
      <c r="AA288" s="247"/>
    </row>
    <row r="289" spans="1:27" s="536" customFormat="1" ht="12.75" hidden="1">
      <c r="A289" s="540"/>
      <c r="B289" s="527"/>
      <c r="C289" s="244"/>
      <c r="D289" s="244"/>
      <c r="E289" s="244"/>
      <c r="F289" s="244"/>
      <c r="G289" s="244"/>
      <c r="H289" s="244"/>
      <c r="I289" s="244"/>
      <c r="J289" s="244"/>
      <c r="K289" s="245"/>
      <c r="L289" s="506"/>
      <c r="M289" s="506"/>
      <c r="N289" s="505"/>
      <c r="O289" s="245"/>
      <c r="P289" s="245"/>
      <c r="Q289" s="246"/>
      <c r="R289" s="246"/>
      <c r="S289" s="246"/>
      <c r="T289" s="246"/>
      <c r="U289" s="247"/>
      <c r="V289" s="247"/>
      <c r="W289" s="248"/>
      <c r="X289" s="247"/>
      <c r="Y289" s="248"/>
      <c r="Z289" s="247"/>
      <c r="AA289" s="247"/>
    </row>
    <row r="290" spans="1:27" s="536" customFormat="1" ht="12.75" hidden="1">
      <c r="A290" s="540"/>
      <c r="B290" s="527"/>
      <c r="C290" s="244"/>
      <c r="D290" s="244"/>
      <c r="E290" s="244"/>
      <c r="F290" s="244"/>
      <c r="G290" s="244"/>
      <c r="H290" s="244"/>
      <c r="I290" s="244"/>
      <c r="J290" s="244"/>
      <c r="K290" s="245"/>
      <c r="L290" s="506"/>
      <c r="M290" s="506"/>
      <c r="N290" s="505"/>
      <c r="O290" s="245"/>
      <c r="P290" s="245"/>
      <c r="Q290" s="246"/>
      <c r="R290" s="246"/>
      <c r="S290" s="246"/>
      <c r="T290" s="246"/>
      <c r="U290" s="247"/>
      <c r="V290" s="247"/>
      <c r="W290" s="248"/>
      <c r="X290" s="247"/>
      <c r="Y290" s="248"/>
      <c r="Z290" s="247"/>
      <c r="AA290" s="247"/>
    </row>
    <row r="291" spans="1:27" s="536" customFormat="1" ht="12.75" hidden="1">
      <c r="A291" s="540"/>
      <c r="B291" s="527"/>
      <c r="C291" s="244"/>
      <c r="D291" s="244"/>
      <c r="E291" s="244"/>
      <c r="F291" s="244"/>
      <c r="G291" s="244"/>
      <c r="H291" s="244"/>
      <c r="I291" s="244"/>
      <c r="J291" s="244"/>
      <c r="K291" s="245"/>
      <c r="L291" s="506"/>
      <c r="M291" s="506"/>
      <c r="N291" s="505"/>
      <c r="O291" s="245"/>
      <c r="P291" s="245"/>
      <c r="Q291" s="246"/>
      <c r="R291" s="246"/>
      <c r="S291" s="246"/>
      <c r="T291" s="246"/>
      <c r="U291" s="247"/>
      <c r="V291" s="247"/>
      <c r="W291" s="248"/>
      <c r="X291" s="247"/>
      <c r="Y291" s="248"/>
      <c r="Z291" s="247"/>
      <c r="AA291" s="247"/>
    </row>
    <row r="292" spans="1:27" s="536" customFormat="1" ht="12.75" hidden="1">
      <c r="A292" s="540"/>
      <c r="B292" s="527"/>
      <c r="C292" s="244"/>
      <c r="D292" s="244"/>
      <c r="E292" s="244"/>
      <c r="F292" s="244"/>
      <c r="G292" s="244"/>
      <c r="H292" s="244"/>
      <c r="I292" s="244"/>
      <c r="J292" s="244"/>
      <c r="K292" s="245"/>
      <c r="L292" s="506"/>
      <c r="M292" s="506"/>
      <c r="N292" s="505"/>
      <c r="O292" s="245"/>
      <c r="P292" s="245"/>
      <c r="Q292" s="246"/>
      <c r="R292" s="246"/>
      <c r="S292" s="246"/>
      <c r="T292" s="246"/>
      <c r="U292" s="247"/>
      <c r="V292" s="247"/>
      <c r="W292" s="248"/>
      <c r="X292" s="247"/>
      <c r="Y292" s="248"/>
      <c r="Z292" s="247"/>
      <c r="AA292" s="247"/>
    </row>
    <row r="293" spans="1:27" s="536" customFormat="1" ht="12.75" hidden="1">
      <c r="A293" s="540"/>
      <c r="B293" s="527"/>
      <c r="C293" s="244"/>
      <c r="D293" s="244"/>
      <c r="E293" s="244"/>
      <c r="F293" s="244"/>
      <c r="G293" s="244"/>
      <c r="H293" s="244"/>
      <c r="I293" s="244"/>
      <c r="J293" s="244"/>
      <c r="K293" s="245"/>
      <c r="L293" s="506"/>
      <c r="M293" s="506"/>
      <c r="N293" s="505"/>
      <c r="O293" s="245"/>
      <c r="P293" s="245"/>
      <c r="Q293" s="246"/>
      <c r="R293" s="246"/>
      <c r="S293" s="246"/>
      <c r="T293" s="246"/>
      <c r="U293" s="247"/>
      <c r="V293" s="247"/>
      <c r="W293" s="248"/>
      <c r="X293" s="247"/>
      <c r="Y293" s="248"/>
      <c r="Z293" s="247"/>
      <c r="AA293" s="247"/>
    </row>
    <row r="294" spans="1:27" s="536" customFormat="1" ht="12.75" hidden="1">
      <c r="A294" s="540"/>
      <c r="B294" s="527"/>
      <c r="C294" s="244"/>
      <c r="D294" s="244"/>
      <c r="E294" s="244"/>
      <c r="F294" s="244"/>
      <c r="G294" s="244"/>
      <c r="H294" s="244"/>
      <c r="I294" s="244"/>
      <c r="J294" s="244"/>
      <c r="K294" s="245"/>
      <c r="L294" s="506"/>
      <c r="M294" s="506"/>
      <c r="N294" s="505"/>
      <c r="O294" s="245"/>
      <c r="P294" s="245"/>
      <c r="Q294" s="246"/>
      <c r="R294" s="246"/>
      <c r="S294" s="246"/>
      <c r="T294" s="246"/>
      <c r="U294" s="247"/>
      <c r="V294" s="247"/>
      <c r="W294" s="248"/>
      <c r="X294" s="247"/>
      <c r="Y294" s="248"/>
      <c r="Z294" s="247"/>
      <c r="AA294" s="247"/>
    </row>
    <row r="295" spans="1:27" s="539" customFormat="1" ht="12.75" hidden="1">
      <c r="A295" s="538"/>
      <c r="B295" s="526"/>
      <c r="C295" s="144"/>
      <c r="D295" s="144"/>
      <c r="E295" s="144"/>
      <c r="F295" s="144"/>
      <c r="G295" s="144"/>
      <c r="H295" s="144"/>
      <c r="I295" s="144"/>
      <c r="J295" s="144"/>
      <c r="K295" s="245"/>
      <c r="L295" s="146"/>
      <c r="M295" s="146"/>
      <c r="N295" s="147"/>
      <c r="O295" s="145"/>
      <c r="P295" s="145"/>
      <c r="Q295" s="148"/>
      <c r="R295" s="148"/>
      <c r="S295" s="148"/>
      <c r="T295" s="148"/>
      <c r="U295" s="149"/>
      <c r="V295" s="149"/>
      <c r="W295" s="150"/>
      <c r="X295" s="149"/>
      <c r="Y295" s="150"/>
      <c r="Z295" s="149"/>
      <c r="AA295" s="149"/>
    </row>
    <row r="296" spans="1:27" s="536" customFormat="1" ht="12.75" hidden="1">
      <c r="A296" s="540"/>
      <c r="B296" s="527"/>
      <c r="C296" s="244"/>
      <c r="D296" s="244"/>
      <c r="E296" s="244"/>
      <c r="F296" s="244"/>
      <c r="G296" s="244"/>
      <c r="H296" s="244"/>
      <c r="I296" s="244"/>
      <c r="J296" s="244"/>
      <c r="K296" s="245"/>
      <c r="L296" s="506"/>
      <c r="M296" s="506"/>
      <c r="N296" s="505"/>
      <c r="O296" s="245"/>
      <c r="P296" s="245"/>
      <c r="Q296" s="246"/>
      <c r="R296" s="246"/>
      <c r="S296" s="246"/>
      <c r="T296" s="246"/>
      <c r="U296" s="247"/>
      <c r="V296" s="247"/>
      <c r="W296" s="248"/>
      <c r="X296" s="247"/>
      <c r="Y296" s="248"/>
      <c r="Z296" s="247"/>
      <c r="AA296" s="247"/>
    </row>
    <row r="297" spans="1:27" s="536" customFormat="1" ht="12.75" hidden="1">
      <c r="A297" s="540"/>
      <c r="B297" s="527"/>
      <c r="C297" s="244"/>
      <c r="D297" s="244"/>
      <c r="E297" s="244"/>
      <c r="F297" s="244"/>
      <c r="G297" s="244"/>
      <c r="H297" s="244"/>
      <c r="I297" s="244"/>
      <c r="J297" s="244"/>
      <c r="K297" s="245"/>
      <c r="L297" s="506"/>
      <c r="M297" s="506"/>
      <c r="N297" s="505"/>
      <c r="O297" s="245"/>
      <c r="P297" s="245"/>
      <c r="Q297" s="246"/>
      <c r="R297" s="246"/>
      <c r="S297" s="246"/>
      <c r="T297" s="246"/>
      <c r="U297" s="247"/>
      <c r="V297" s="247"/>
      <c r="W297" s="248"/>
      <c r="X297" s="247"/>
      <c r="Y297" s="248"/>
      <c r="Z297" s="247"/>
      <c r="AA297" s="247"/>
    </row>
    <row r="298" spans="1:27" s="536" customFormat="1" ht="12.75" hidden="1">
      <c r="A298" s="540"/>
      <c r="B298" s="527"/>
      <c r="C298" s="244"/>
      <c r="D298" s="244"/>
      <c r="E298" s="244"/>
      <c r="F298" s="244"/>
      <c r="G298" s="244"/>
      <c r="H298" s="244"/>
      <c r="I298" s="244"/>
      <c r="J298" s="244"/>
      <c r="K298" s="245"/>
      <c r="L298" s="506"/>
      <c r="M298" s="506"/>
      <c r="N298" s="505"/>
      <c r="O298" s="245"/>
      <c r="P298" s="245"/>
      <c r="Q298" s="246"/>
      <c r="R298" s="246"/>
      <c r="S298" s="246"/>
      <c r="T298" s="246"/>
      <c r="U298" s="247"/>
      <c r="V298" s="247"/>
      <c r="W298" s="248"/>
      <c r="X298" s="247"/>
      <c r="Y298" s="248"/>
      <c r="Z298" s="247"/>
      <c r="AA298" s="247"/>
    </row>
    <row r="299" spans="1:27" s="536" customFormat="1" ht="12.75" hidden="1">
      <c r="A299" s="540"/>
      <c r="B299" s="527"/>
      <c r="C299" s="244"/>
      <c r="D299" s="244"/>
      <c r="E299" s="244"/>
      <c r="F299" s="244"/>
      <c r="G299" s="244"/>
      <c r="H299" s="244"/>
      <c r="I299" s="244"/>
      <c r="J299" s="244"/>
      <c r="K299" s="245"/>
      <c r="L299" s="506"/>
      <c r="M299" s="506"/>
      <c r="N299" s="505"/>
      <c r="O299" s="245"/>
      <c r="P299" s="245"/>
      <c r="Q299" s="246"/>
      <c r="R299" s="246"/>
      <c r="S299" s="246"/>
      <c r="T299" s="246"/>
      <c r="U299" s="247"/>
      <c r="V299" s="247"/>
      <c r="W299" s="248"/>
      <c r="X299" s="247"/>
      <c r="Y299" s="248"/>
      <c r="Z299" s="247"/>
      <c r="AA299" s="247"/>
    </row>
    <row r="300" spans="1:27" s="536" customFormat="1" ht="12.75" hidden="1">
      <c r="A300" s="540"/>
      <c r="B300" s="527"/>
      <c r="C300" s="244"/>
      <c r="D300" s="244"/>
      <c r="E300" s="244"/>
      <c r="F300" s="244"/>
      <c r="G300" s="244"/>
      <c r="H300" s="244"/>
      <c r="I300" s="244"/>
      <c r="J300" s="244"/>
      <c r="K300" s="245"/>
      <c r="L300" s="506"/>
      <c r="M300" s="506"/>
      <c r="N300" s="505"/>
      <c r="O300" s="245"/>
      <c r="P300" s="245"/>
      <c r="Q300" s="246"/>
      <c r="R300" s="246"/>
      <c r="S300" s="246"/>
      <c r="T300" s="246"/>
      <c r="U300" s="247"/>
      <c r="V300" s="247"/>
      <c r="W300" s="248"/>
      <c r="X300" s="247"/>
      <c r="Y300" s="248"/>
      <c r="Z300" s="247"/>
      <c r="AA300" s="247"/>
    </row>
    <row r="301" spans="1:27" s="536" customFormat="1" ht="12.75" hidden="1">
      <c r="A301" s="540"/>
      <c r="B301" s="527"/>
      <c r="C301" s="244"/>
      <c r="D301" s="244"/>
      <c r="E301" s="244"/>
      <c r="F301" s="244"/>
      <c r="G301" s="244"/>
      <c r="H301" s="244"/>
      <c r="I301" s="244"/>
      <c r="J301" s="244"/>
      <c r="K301" s="245"/>
      <c r="L301" s="506"/>
      <c r="M301" s="506"/>
      <c r="N301" s="505"/>
      <c r="O301" s="245"/>
      <c r="P301" s="245"/>
      <c r="Q301" s="246"/>
      <c r="R301" s="246"/>
      <c r="S301" s="246"/>
      <c r="T301" s="246"/>
      <c r="U301" s="247"/>
      <c r="V301" s="247"/>
      <c r="W301" s="248"/>
      <c r="X301" s="247"/>
      <c r="Y301" s="248"/>
      <c r="Z301" s="247"/>
      <c r="AA301" s="247"/>
    </row>
    <row r="302" spans="1:27" s="536" customFormat="1" ht="12.75" hidden="1">
      <c r="A302" s="540"/>
      <c r="B302" s="527"/>
      <c r="C302" s="244"/>
      <c r="D302" s="244"/>
      <c r="E302" s="244"/>
      <c r="F302" s="244"/>
      <c r="G302" s="244"/>
      <c r="H302" s="244"/>
      <c r="I302" s="244"/>
      <c r="J302" s="244"/>
      <c r="K302" s="245"/>
      <c r="L302" s="506"/>
      <c r="M302" s="506"/>
      <c r="N302" s="505"/>
      <c r="O302" s="245"/>
      <c r="P302" s="245"/>
      <c r="Q302" s="246"/>
      <c r="R302" s="246"/>
      <c r="S302" s="246"/>
      <c r="T302" s="246"/>
      <c r="U302" s="247"/>
      <c r="V302" s="247"/>
      <c r="W302" s="248"/>
      <c r="X302" s="247"/>
      <c r="Y302" s="248"/>
      <c r="Z302" s="247"/>
      <c r="AA302" s="247"/>
    </row>
    <row r="303" spans="1:27" s="536" customFormat="1" ht="12.75" hidden="1">
      <c r="A303" s="540"/>
      <c r="B303" s="527"/>
      <c r="C303" s="244"/>
      <c r="D303" s="244"/>
      <c r="E303" s="244"/>
      <c r="F303" s="244"/>
      <c r="G303" s="244"/>
      <c r="H303" s="244"/>
      <c r="I303" s="244"/>
      <c r="J303" s="244"/>
      <c r="K303" s="245"/>
      <c r="L303" s="506"/>
      <c r="M303" s="506"/>
      <c r="N303" s="505"/>
      <c r="O303" s="245"/>
      <c r="P303" s="245"/>
      <c r="Q303" s="246"/>
      <c r="R303" s="246"/>
      <c r="S303" s="246"/>
      <c r="T303" s="246"/>
      <c r="U303" s="247"/>
      <c r="V303" s="247"/>
      <c r="W303" s="248"/>
      <c r="X303" s="247"/>
      <c r="Y303" s="248"/>
      <c r="Z303" s="247"/>
      <c r="AA303" s="247"/>
    </row>
    <row r="304" spans="1:27" s="536" customFormat="1" ht="12.75" hidden="1">
      <c r="A304" s="540"/>
      <c r="B304" s="527"/>
      <c r="C304" s="244"/>
      <c r="D304" s="244"/>
      <c r="E304" s="244"/>
      <c r="F304" s="244"/>
      <c r="G304" s="244"/>
      <c r="H304" s="244"/>
      <c r="I304" s="244"/>
      <c r="J304" s="244"/>
      <c r="K304" s="245"/>
      <c r="L304" s="506"/>
      <c r="M304" s="506"/>
      <c r="N304" s="505"/>
      <c r="O304" s="245"/>
      <c r="P304" s="245"/>
      <c r="Q304" s="246"/>
      <c r="R304" s="246"/>
      <c r="S304" s="246"/>
      <c r="T304" s="246"/>
      <c r="U304" s="247"/>
      <c r="V304" s="247"/>
      <c r="W304" s="248"/>
      <c r="X304" s="247"/>
      <c r="Y304" s="248"/>
      <c r="Z304" s="247"/>
      <c r="AA304" s="247"/>
    </row>
    <row r="305" spans="1:27" s="536" customFormat="1" ht="12.75" hidden="1">
      <c r="A305" s="540"/>
      <c r="B305" s="527"/>
      <c r="C305" s="244"/>
      <c r="D305" s="244"/>
      <c r="E305" s="244"/>
      <c r="F305" s="244"/>
      <c r="G305" s="244"/>
      <c r="H305" s="244"/>
      <c r="I305" s="244"/>
      <c r="J305" s="244"/>
      <c r="K305" s="245"/>
      <c r="L305" s="506"/>
      <c r="M305" s="506"/>
      <c r="N305" s="505"/>
      <c r="O305" s="245"/>
      <c r="P305" s="245"/>
      <c r="Q305" s="246"/>
      <c r="R305" s="246"/>
      <c r="S305" s="246"/>
      <c r="T305" s="246"/>
      <c r="U305" s="247"/>
      <c r="V305" s="247"/>
      <c r="W305" s="248"/>
      <c r="X305" s="247"/>
      <c r="Y305" s="248"/>
      <c r="Z305" s="247"/>
      <c r="AA305" s="247"/>
    </row>
    <row r="306" spans="1:27" s="536" customFormat="1" ht="12.75" hidden="1">
      <c r="A306" s="540"/>
      <c r="B306" s="527"/>
      <c r="C306" s="244"/>
      <c r="D306" s="244"/>
      <c r="E306" s="244"/>
      <c r="F306" s="244"/>
      <c r="G306" s="244"/>
      <c r="H306" s="244"/>
      <c r="I306" s="244"/>
      <c r="J306" s="244"/>
      <c r="K306" s="245"/>
      <c r="L306" s="506"/>
      <c r="M306" s="506"/>
      <c r="N306" s="505"/>
      <c r="O306" s="245"/>
      <c r="P306" s="245"/>
      <c r="Q306" s="246"/>
      <c r="R306" s="246"/>
      <c r="S306" s="246"/>
      <c r="T306" s="246"/>
      <c r="U306" s="247"/>
      <c r="V306" s="247"/>
      <c r="W306" s="248"/>
      <c r="X306" s="247"/>
      <c r="Y306" s="248"/>
      <c r="Z306" s="247"/>
      <c r="AA306" s="247"/>
    </row>
    <row r="307" spans="1:27" s="536" customFormat="1" ht="12.75" hidden="1">
      <c r="A307" s="540"/>
      <c r="B307" s="527"/>
      <c r="C307" s="244"/>
      <c r="D307" s="244"/>
      <c r="E307" s="244"/>
      <c r="F307" s="244"/>
      <c r="G307" s="244"/>
      <c r="H307" s="244"/>
      <c r="I307" s="244"/>
      <c r="J307" s="244"/>
      <c r="K307" s="245"/>
      <c r="L307" s="506"/>
      <c r="M307" s="506"/>
      <c r="N307" s="505"/>
      <c r="O307" s="245"/>
      <c r="P307" s="245"/>
      <c r="Q307" s="246"/>
      <c r="R307" s="246"/>
      <c r="S307" s="246"/>
      <c r="T307" s="246"/>
      <c r="U307" s="247"/>
      <c r="V307" s="247"/>
      <c r="W307" s="248"/>
      <c r="X307" s="247"/>
      <c r="Y307" s="248"/>
      <c r="Z307" s="247"/>
      <c r="AA307" s="247"/>
    </row>
    <row r="308" spans="1:27" s="536" customFormat="1" ht="12.75" hidden="1">
      <c r="A308" s="540"/>
      <c r="B308" s="527"/>
      <c r="C308" s="244"/>
      <c r="D308" s="244"/>
      <c r="E308" s="244"/>
      <c r="F308" s="244"/>
      <c r="G308" s="244"/>
      <c r="H308" s="244"/>
      <c r="I308" s="244"/>
      <c r="J308" s="244"/>
      <c r="K308" s="245"/>
      <c r="L308" s="506"/>
      <c r="M308" s="506"/>
      <c r="N308" s="505"/>
      <c r="O308" s="245"/>
      <c r="P308" s="245"/>
      <c r="Q308" s="246"/>
      <c r="R308" s="246"/>
      <c r="S308" s="246"/>
      <c r="T308" s="246"/>
      <c r="U308" s="247"/>
      <c r="V308" s="247"/>
      <c r="W308" s="248"/>
      <c r="X308" s="247"/>
      <c r="Y308" s="248"/>
      <c r="Z308" s="247"/>
      <c r="AA308" s="247"/>
    </row>
    <row r="309" spans="1:27" s="536" customFormat="1" ht="12.75" hidden="1">
      <c r="A309" s="540"/>
      <c r="B309" s="527"/>
      <c r="C309" s="244"/>
      <c r="D309" s="244"/>
      <c r="E309" s="244"/>
      <c r="F309" s="244"/>
      <c r="G309" s="244"/>
      <c r="H309" s="244"/>
      <c r="I309" s="244"/>
      <c r="J309" s="244"/>
      <c r="K309" s="245"/>
      <c r="L309" s="506"/>
      <c r="M309" s="506"/>
      <c r="N309" s="505"/>
      <c r="O309" s="245"/>
      <c r="P309" s="245"/>
      <c r="Q309" s="246"/>
      <c r="R309" s="246"/>
      <c r="S309" s="246"/>
      <c r="T309" s="246"/>
      <c r="U309" s="247"/>
      <c r="V309" s="247"/>
      <c r="W309" s="248"/>
      <c r="X309" s="247"/>
      <c r="Y309" s="248"/>
      <c r="Z309" s="247"/>
      <c r="AA309" s="247"/>
    </row>
    <row r="310" spans="1:27" s="536" customFormat="1" ht="12.75" hidden="1">
      <c r="A310" s="540"/>
      <c r="B310" s="527"/>
      <c r="C310" s="244"/>
      <c r="D310" s="244"/>
      <c r="E310" s="244"/>
      <c r="F310" s="244"/>
      <c r="G310" s="244"/>
      <c r="H310" s="244"/>
      <c r="I310" s="244"/>
      <c r="J310" s="244"/>
      <c r="K310" s="245"/>
      <c r="L310" s="506"/>
      <c r="M310" s="506"/>
      <c r="N310" s="505"/>
      <c r="O310" s="245"/>
      <c r="P310" s="245"/>
      <c r="Q310" s="246"/>
      <c r="R310" s="246"/>
      <c r="S310" s="246"/>
      <c r="T310" s="246"/>
      <c r="U310" s="247"/>
      <c r="V310" s="247"/>
      <c r="W310" s="248"/>
      <c r="X310" s="247"/>
      <c r="Y310" s="248"/>
      <c r="Z310" s="247"/>
      <c r="AA310" s="247"/>
    </row>
    <row r="311" spans="1:27" s="536" customFormat="1" ht="12.75" hidden="1">
      <c r="A311" s="540"/>
      <c r="B311" s="527"/>
      <c r="C311" s="244"/>
      <c r="D311" s="244"/>
      <c r="E311" s="244"/>
      <c r="F311" s="244"/>
      <c r="G311" s="244"/>
      <c r="H311" s="244"/>
      <c r="I311" s="244"/>
      <c r="J311" s="244"/>
      <c r="K311" s="245"/>
      <c r="L311" s="506"/>
      <c r="M311" s="506"/>
      <c r="N311" s="505"/>
      <c r="O311" s="245"/>
      <c r="P311" s="245"/>
      <c r="Q311" s="246"/>
      <c r="R311" s="246"/>
      <c r="S311" s="246"/>
      <c r="T311" s="246"/>
      <c r="U311" s="247"/>
      <c r="V311" s="247"/>
      <c r="W311" s="248"/>
      <c r="X311" s="247"/>
      <c r="Y311" s="248"/>
      <c r="Z311" s="247"/>
      <c r="AA311" s="247"/>
    </row>
    <row r="312" spans="1:27" s="536" customFormat="1" ht="12.75" hidden="1">
      <c r="A312" s="540"/>
      <c r="B312" s="527"/>
      <c r="C312" s="244"/>
      <c r="D312" s="244"/>
      <c r="E312" s="244"/>
      <c r="F312" s="244"/>
      <c r="G312" s="244"/>
      <c r="H312" s="244"/>
      <c r="I312" s="244"/>
      <c r="J312" s="244"/>
      <c r="K312" s="245"/>
      <c r="L312" s="506"/>
      <c r="M312" s="506"/>
      <c r="N312" s="505"/>
      <c r="O312" s="245"/>
      <c r="P312" s="245"/>
      <c r="Q312" s="246"/>
      <c r="R312" s="246"/>
      <c r="S312" s="246"/>
      <c r="T312" s="246"/>
      <c r="U312" s="247"/>
      <c r="V312" s="247"/>
      <c r="W312" s="248"/>
      <c r="X312" s="247"/>
      <c r="Y312" s="248"/>
      <c r="Z312" s="247"/>
      <c r="AA312" s="247"/>
    </row>
    <row r="313" spans="1:27" s="536" customFormat="1" ht="12.75" hidden="1">
      <c r="A313" s="540"/>
      <c r="B313" s="527"/>
      <c r="C313" s="244"/>
      <c r="D313" s="244"/>
      <c r="E313" s="244"/>
      <c r="F313" s="244"/>
      <c r="G313" s="244"/>
      <c r="H313" s="244"/>
      <c r="I313" s="244"/>
      <c r="J313" s="244"/>
      <c r="K313" s="245"/>
      <c r="L313" s="506"/>
      <c r="M313" s="506"/>
      <c r="N313" s="505"/>
      <c r="O313" s="245"/>
      <c r="P313" s="245"/>
      <c r="Q313" s="246"/>
      <c r="R313" s="246"/>
      <c r="S313" s="246"/>
      <c r="T313" s="246"/>
      <c r="U313" s="247"/>
      <c r="V313" s="247"/>
      <c r="W313" s="248"/>
      <c r="X313" s="247"/>
      <c r="Y313" s="248"/>
      <c r="Z313" s="247"/>
      <c r="AA313" s="247"/>
    </row>
    <row r="314" spans="1:27" s="536" customFormat="1" ht="12.75" hidden="1">
      <c r="A314" s="540"/>
      <c r="B314" s="527"/>
      <c r="C314" s="244"/>
      <c r="D314" s="244"/>
      <c r="E314" s="244"/>
      <c r="F314" s="244"/>
      <c r="G314" s="244"/>
      <c r="H314" s="244"/>
      <c r="I314" s="244"/>
      <c r="J314" s="244"/>
      <c r="K314" s="245"/>
      <c r="L314" s="506"/>
      <c r="M314" s="506"/>
      <c r="N314" s="505"/>
      <c r="O314" s="245"/>
      <c r="P314" s="245"/>
      <c r="Q314" s="246"/>
      <c r="R314" s="246"/>
      <c r="S314" s="246"/>
      <c r="T314" s="246"/>
      <c r="U314" s="247"/>
      <c r="V314" s="247"/>
      <c r="W314" s="248"/>
      <c r="X314" s="247"/>
      <c r="Y314" s="248"/>
      <c r="Z314" s="247"/>
      <c r="AA314" s="247"/>
    </row>
    <row r="315" spans="1:27" s="536" customFormat="1" ht="12.75" hidden="1">
      <c r="A315" s="540"/>
      <c r="B315" s="527"/>
      <c r="C315" s="244"/>
      <c r="D315" s="244"/>
      <c r="E315" s="244"/>
      <c r="F315" s="244"/>
      <c r="G315" s="244"/>
      <c r="H315" s="244"/>
      <c r="I315" s="244"/>
      <c r="J315" s="244"/>
      <c r="K315" s="245"/>
      <c r="L315" s="506"/>
      <c r="M315" s="506"/>
      <c r="N315" s="505"/>
      <c r="O315" s="245"/>
      <c r="P315" s="245"/>
      <c r="Q315" s="246"/>
      <c r="R315" s="246"/>
      <c r="S315" s="246"/>
      <c r="T315" s="246"/>
      <c r="U315" s="247"/>
      <c r="V315" s="247"/>
      <c r="W315" s="248"/>
      <c r="X315" s="247"/>
      <c r="Y315" s="248"/>
      <c r="Z315" s="247"/>
      <c r="AA315" s="247"/>
    </row>
    <row r="316" spans="1:27" s="536" customFormat="1" ht="12.75" hidden="1">
      <c r="A316" s="540"/>
      <c r="B316" s="527"/>
      <c r="C316" s="244"/>
      <c r="D316" s="244"/>
      <c r="E316" s="244"/>
      <c r="F316" s="244"/>
      <c r="G316" s="244"/>
      <c r="H316" s="244"/>
      <c r="I316" s="244"/>
      <c r="J316" s="244"/>
      <c r="K316" s="245"/>
      <c r="L316" s="506"/>
      <c r="M316" s="506"/>
      <c r="N316" s="505"/>
      <c r="O316" s="245"/>
      <c r="P316" s="245"/>
      <c r="Q316" s="246"/>
      <c r="R316" s="246"/>
      <c r="S316" s="246"/>
      <c r="T316" s="246"/>
      <c r="U316" s="247"/>
      <c r="V316" s="247"/>
      <c r="W316" s="248"/>
      <c r="X316" s="247"/>
      <c r="Y316" s="248"/>
      <c r="Z316" s="247"/>
      <c r="AA316" s="247"/>
    </row>
    <row r="317" spans="1:27" s="536" customFormat="1" ht="12.75" hidden="1">
      <c r="A317" s="540"/>
      <c r="B317" s="527"/>
      <c r="C317" s="244"/>
      <c r="D317" s="244"/>
      <c r="E317" s="244"/>
      <c r="F317" s="244"/>
      <c r="G317" s="244"/>
      <c r="H317" s="244"/>
      <c r="I317" s="244"/>
      <c r="J317" s="244"/>
      <c r="K317" s="245"/>
      <c r="L317" s="506"/>
      <c r="M317" s="506"/>
      <c r="N317" s="505"/>
      <c r="O317" s="245"/>
      <c r="P317" s="245"/>
      <c r="Q317" s="246"/>
      <c r="R317" s="246"/>
      <c r="S317" s="246"/>
      <c r="T317" s="246"/>
      <c r="U317" s="247"/>
      <c r="V317" s="247"/>
      <c r="W317" s="248"/>
      <c r="X317" s="247"/>
      <c r="Y317" s="248"/>
      <c r="Z317" s="247"/>
      <c r="AA317" s="247"/>
    </row>
    <row r="318" spans="1:27" s="536" customFormat="1" ht="12.75" hidden="1">
      <c r="A318" s="540"/>
      <c r="B318" s="527"/>
      <c r="C318" s="244"/>
      <c r="D318" s="244"/>
      <c r="E318" s="244"/>
      <c r="F318" s="244"/>
      <c r="G318" s="244"/>
      <c r="H318" s="244"/>
      <c r="I318" s="244"/>
      <c r="J318" s="244"/>
      <c r="K318" s="245"/>
      <c r="L318" s="506"/>
      <c r="M318" s="506"/>
      <c r="N318" s="505"/>
      <c r="O318" s="245"/>
      <c r="P318" s="245"/>
      <c r="Q318" s="246"/>
      <c r="R318" s="246"/>
      <c r="S318" s="246"/>
      <c r="T318" s="246"/>
      <c r="U318" s="247"/>
      <c r="V318" s="247"/>
      <c r="W318" s="248"/>
      <c r="X318" s="247"/>
      <c r="Y318" s="248"/>
      <c r="Z318" s="247"/>
      <c r="AA318" s="247"/>
    </row>
    <row r="319" spans="1:27" s="536" customFormat="1" ht="12.75" hidden="1">
      <c r="A319" s="540"/>
      <c r="B319" s="527"/>
      <c r="C319" s="244"/>
      <c r="D319" s="244"/>
      <c r="E319" s="244"/>
      <c r="F319" s="244"/>
      <c r="G319" s="244"/>
      <c r="H319" s="244"/>
      <c r="I319" s="244"/>
      <c r="J319" s="244"/>
      <c r="K319" s="245"/>
      <c r="L319" s="506"/>
      <c r="M319" s="506"/>
      <c r="N319" s="505"/>
      <c r="O319" s="245"/>
      <c r="P319" s="245"/>
      <c r="Q319" s="246"/>
      <c r="R319" s="246"/>
      <c r="S319" s="246"/>
      <c r="T319" s="246"/>
      <c r="U319" s="247"/>
      <c r="V319" s="247"/>
      <c r="W319" s="248"/>
      <c r="X319" s="247"/>
      <c r="Y319" s="248"/>
      <c r="Z319" s="247"/>
      <c r="AA319" s="247"/>
    </row>
    <row r="320" spans="1:27" s="536" customFormat="1" ht="12.75" hidden="1">
      <c r="A320" s="540"/>
      <c r="B320" s="527"/>
      <c r="C320" s="244"/>
      <c r="D320" s="244"/>
      <c r="E320" s="244"/>
      <c r="F320" s="244"/>
      <c r="G320" s="244"/>
      <c r="H320" s="244"/>
      <c r="I320" s="244"/>
      <c r="J320" s="244"/>
      <c r="K320" s="245"/>
      <c r="L320" s="506"/>
      <c r="M320" s="506"/>
      <c r="N320" s="505"/>
      <c r="O320" s="245"/>
      <c r="P320" s="245"/>
      <c r="Q320" s="246"/>
      <c r="R320" s="246"/>
      <c r="S320" s="246"/>
      <c r="T320" s="246"/>
      <c r="U320" s="247"/>
      <c r="V320" s="247"/>
      <c r="W320" s="248"/>
      <c r="X320" s="247"/>
      <c r="Y320" s="248"/>
      <c r="Z320" s="247"/>
      <c r="AA320" s="247"/>
    </row>
    <row r="321" spans="1:27" s="536" customFormat="1" ht="12.75" hidden="1">
      <c r="A321" s="540"/>
      <c r="B321" s="527"/>
      <c r="C321" s="244"/>
      <c r="D321" s="244"/>
      <c r="E321" s="244"/>
      <c r="F321" s="244"/>
      <c r="G321" s="244"/>
      <c r="H321" s="244"/>
      <c r="I321" s="244"/>
      <c r="J321" s="244"/>
      <c r="K321" s="245"/>
      <c r="L321" s="506"/>
      <c r="M321" s="506"/>
      <c r="N321" s="505"/>
      <c r="O321" s="245"/>
      <c r="P321" s="245"/>
      <c r="Q321" s="246"/>
      <c r="R321" s="246"/>
      <c r="S321" s="246"/>
      <c r="T321" s="246"/>
      <c r="U321" s="247"/>
      <c r="V321" s="247"/>
      <c r="W321" s="248"/>
      <c r="X321" s="247"/>
      <c r="Y321" s="248"/>
      <c r="Z321" s="247"/>
      <c r="AA321" s="247"/>
    </row>
    <row r="322" spans="1:27" s="536" customFormat="1" ht="12.75" hidden="1">
      <c r="A322" s="540"/>
      <c r="B322" s="527"/>
      <c r="C322" s="244"/>
      <c r="D322" s="244"/>
      <c r="E322" s="244"/>
      <c r="F322" s="244"/>
      <c r="G322" s="244"/>
      <c r="H322" s="244"/>
      <c r="I322" s="244"/>
      <c r="J322" s="244"/>
      <c r="K322" s="245"/>
      <c r="L322" s="506"/>
      <c r="M322" s="506"/>
      <c r="N322" s="505"/>
      <c r="O322" s="245"/>
      <c r="P322" s="245"/>
      <c r="Q322" s="246"/>
      <c r="R322" s="246"/>
      <c r="S322" s="246"/>
      <c r="T322" s="246"/>
      <c r="U322" s="247"/>
      <c r="V322" s="247"/>
      <c r="W322" s="248"/>
      <c r="X322" s="247"/>
      <c r="Y322" s="248"/>
      <c r="Z322" s="247"/>
      <c r="AA322" s="247"/>
    </row>
    <row r="323" spans="1:27" s="536" customFormat="1" ht="12.75" hidden="1">
      <c r="A323" s="540"/>
      <c r="B323" s="527"/>
      <c r="C323" s="244"/>
      <c r="D323" s="244"/>
      <c r="E323" s="244"/>
      <c r="F323" s="244"/>
      <c r="G323" s="244"/>
      <c r="H323" s="244"/>
      <c r="I323" s="244"/>
      <c r="J323" s="244"/>
      <c r="K323" s="245"/>
      <c r="L323" s="506"/>
      <c r="M323" s="506"/>
      <c r="N323" s="505"/>
      <c r="O323" s="245"/>
      <c r="P323" s="245"/>
      <c r="Q323" s="246"/>
      <c r="R323" s="246"/>
      <c r="S323" s="246"/>
      <c r="T323" s="246"/>
      <c r="U323" s="247"/>
      <c r="V323" s="247"/>
      <c r="W323" s="248"/>
      <c r="X323" s="247"/>
      <c r="Y323" s="248"/>
      <c r="Z323" s="247"/>
      <c r="AA323" s="247"/>
    </row>
    <row r="324" spans="1:27" s="536" customFormat="1" ht="12.75" hidden="1">
      <c r="A324" s="540"/>
      <c r="B324" s="527"/>
      <c r="C324" s="244"/>
      <c r="D324" s="244"/>
      <c r="E324" s="244"/>
      <c r="F324" s="244"/>
      <c r="G324" s="244"/>
      <c r="H324" s="244"/>
      <c r="I324" s="244"/>
      <c r="J324" s="244"/>
      <c r="K324" s="245"/>
      <c r="L324" s="506"/>
      <c r="M324" s="506"/>
      <c r="N324" s="505"/>
      <c r="O324" s="245"/>
      <c r="P324" s="245"/>
      <c r="Q324" s="246"/>
      <c r="R324" s="246"/>
      <c r="S324" s="246"/>
      <c r="T324" s="246"/>
      <c r="U324" s="247"/>
      <c r="V324" s="247"/>
      <c r="W324" s="248"/>
      <c r="X324" s="247"/>
      <c r="Y324" s="248"/>
      <c r="Z324" s="247"/>
      <c r="AA324" s="247"/>
    </row>
    <row r="325" spans="1:27" s="536" customFormat="1" ht="12.75" hidden="1">
      <c r="A325" s="540"/>
      <c r="B325" s="527"/>
      <c r="C325" s="244"/>
      <c r="D325" s="244"/>
      <c r="E325" s="244"/>
      <c r="F325" s="244"/>
      <c r="G325" s="244"/>
      <c r="H325" s="244"/>
      <c r="I325" s="244"/>
      <c r="J325" s="244"/>
      <c r="K325" s="245"/>
      <c r="L325" s="506"/>
      <c r="M325" s="506"/>
      <c r="N325" s="505"/>
      <c r="O325" s="245"/>
      <c r="P325" s="245"/>
      <c r="Q325" s="246"/>
      <c r="R325" s="246"/>
      <c r="S325" s="246"/>
      <c r="T325" s="246"/>
      <c r="U325" s="247"/>
      <c r="V325" s="247"/>
      <c r="W325" s="248"/>
      <c r="X325" s="247"/>
      <c r="Y325" s="248"/>
      <c r="Z325" s="247"/>
      <c r="AA325" s="247"/>
    </row>
    <row r="326" spans="1:27" s="536" customFormat="1" ht="12.75" hidden="1">
      <c r="A326" s="540"/>
      <c r="B326" s="527"/>
      <c r="C326" s="244"/>
      <c r="D326" s="244"/>
      <c r="E326" s="244"/>
      <c r="F326" s="244"/>
      <c r="G326" s="244"/>
      <c r="H326" s="244"/>
      <c r="I326" s="244"/>
      <c r="J326" s="244"/>
      <c r="K326" s="245"/>
      <c r="L326" s="506"/>
      <c r="M326" s="506"/>
      <c r="N326" s="505"/>
      <c r="O326" s="245"/>
      <c r="P326" s="245"/>
      <c r="Q326" s="246"/>
      <c r="R326" s="246"/>
      <c r="S326" s="246"/>
      <c r="T326" s="246"/>
      <c r="U326" s="247"/>
      <c r="V326" s="247"/>
      <c r="W326" s="248"/>
      <c r="X326" s="247"/>
      <c r="Y326" s="248"/>
      <c r="Z326" s="247"/>
      <c r="AA326" s="247"/>
    </row>
    <row r="327" spans="1:27" s="536" customFormat="1" ht="12.75" hidden="1">
      <c r="A327" s="540"/>
      <c r="B327" s="527"/>
      <c r="C327" s="244"/>
      <c r="D327" s="244"/>
      <c r="E327" s="244"/>
      <c r="F327" s="244"/>
      <c r="G327" s="244"/>
      <c r="H327" s="244"/>
      <c r="I327" s="244"/>
      <c r="J327" s="244"/>
      <c r="K327" s="245"/>
      <c r="L327" s="506"/>
      <c r="M327" s="506"/>
      <c r="N327" s="505"/>
      <c r="O327" s="245"/>
      <c r="P327" s="245"/>
      <c r="Q327" s="246"/>
      <c r="R327" s="246"/>
      <c r="S327" s="246"/>
      <c r="T327" s="246"/>
      <c r="U327" s="247"/>
      <c r="V327" s="247"/>
      <c r="W327" s="248"/>
      <c r="X327" s="247"/>
      <c r="Y327" s="248"/>
      <c r="Z327" s="247"/>
      <c r="AA327" s="247"/>
    </row>
    <row r="328" spans="1:27" s="536" customFormat="1" ht="12.75" hidden="1">
      <c r="A328" s="540"/>
      <c r="B328" s="527"/>
      <c r="C328" s="244"/>
      <c r="D328" s="244"/>
      <c r="E328" s="244"/>
      <c r="F328" s="244"/>
      <c r="G328" s="244"/>
      <c r="H328" s="244"/>
      <c r="I328" s="244"/>
      <c r="J328" s="244"/>
      <c r="K328" s="245"/>
      <c r="L328" s="506"/>
      <c r="M328" s="506"/>
      <c r="N328" s="505"/>
      <c r="O328" s="245"/>
      <c r="P328" s="245"/>
      <c r="Q328" s="246"/>
      <c r="R328" s="246"/>
      <c r="S328" s="246"/>
      <c r="T328" s="246"/>
      <c r="U328" s="247"/>
      <c r="V328" s="247"/>
      <c r="W328" s="248"/>
      <c r="X328" s="247"/>
      <c r="Y328" s="248"/>
      <c r="Z328" s="247"/>
      <c r="AA328" s="247"/>
    </row>
    <row r="329" spans="1:27" s="536" customFormat="1" ht="12.75" hidden="1">
      <c r="A329" s="540"/>
      <c r="B329" s="527"/>
      <c r="C329" s="244"/>
      <c r="D329" s="244"/>
      <c r="E329" s="244"/>
      <c r="F329" s="244"/>
      <c r="G329" s="244"/>
      <c r="H329" s="244"/>
      <c r="I329" s="244"/>
      <c r="J329" s="244"/>
      <c r="K329" s="245"/>
      <c r="L329" s="506"/>
      <c r="M329" s="506"/>
      <c r="N329" s="505"/>
      <c r="O329" s="245"/>
      <c r="P329" s="245"/>
      <c r="Q329" s="246"/>
      <c r="R329" s="246"/>
      <c r="S329" s="246"/>
      <c r="T329" s="246"/>
      <c r="U329" s="247"/>
      <c r="V329" s="247"/>
      <c r="W329" s="248"/>
      <c r="X329" s="247"/>
      <c r="Y329" s="248"/>
      <c r="Z329" s="247"/>
      <c r="AA329" s="247"/>
    </row>
    <row r="330" spans="1:27" s="536" customFormat="1" ht="12.75" hidden="1">
      <c r="A330" s="540"/>
      <c r="B330" s="527"/>
      <c r="C330" s="244"/>
      <c r="D330" s="244"/>
      <c r="E330" s="244"/>
      <c r="F330" s="244"/>
      <c r="G330" s="244"/>
      <c r="H330" s="244"/>
      <c r="I330" s="244"/>
      <c r="J330" s="244"/>
      <c r="K330" s="245"/>
      <c r="L330" s="506"/>
      <c r="M330" s="506"/>
      <c r="N330" s="505"/>
      <c r="O330" s="245"/>
      <c r="P330" s="245"/>
      <c r="Q330" s="246"/>
      <c r="R330" s="246"/>
      <c r="S330" s="246"/>
      <c r="T330" s="246"/>
      <c r="U330" s="247"/>
      <c r="V330" s="247"/>
      <c r="W330" s="248"/>
      <c r="X330" s="247"/>
      <c r="Y330" s="248"/>
      <c r="Z330" s="247"/>
      <c r="AA330" s="247"/>
    </row>
    <row r="331" spans="1:27" s="536" customFormat="1" ht="12.75" hidden="1">
      <c r="A331" s="540"/>
      <c r="B331" s="527"/>
      <c r="C331" s="244"/>
      <c r="D331" s="244"/>
      <c r="E331" s="244"/>
      <c r="F331" s="244"/>
      <c r="G331" s="244"/>
      <c r="H331" s="244"/>
      <c r="I331" s="244"/>
      <c r="J331" s="244"/>
      <c r="K331" s="245"/>
      <c r="L331" s="506"/>
      <c r="M331" s="506"/>
      <c r="N331" s="505"/>
      <c r="O331" s="245"/>
      <c r="P331" s="245"/>
      <c r="Q331" s="246"/>
      <c r="R331" s="246"/>
      <c r="S331" s="246"/>
      <c r="T331" s="246"/>
      <c r="U331" s="247"/>
      <c r="V331" s="247"/>
      <c r="W331" s="248"/>
      <c r="X331" s="247"/>
      <c r="Y331" s="248"/>
      <c r="Z331" s="247"/>
      <c r="AA331" s="247"/>
    </row>
    <row r="332" spans="1:27" s="536" customFormat="1" ht="12.75" hidden="1">
      <c r="A332" s="540"/>
      <c r="B332" s="527"/>
      <c r="C332" s="244"/>
      <c r="D332" s="244"/>
      <c r="E332" s="244"/>
      <c r="F332" s="244"/>
      <c r="G332" s="244"/>
      <c r="H332" s="244"/>
      <c r="I332" s="244"/>
      <c r="J332" s="244"/>
      <c r="K332" s="245"/>
      <c r="L332" s="506"/>
      <c r="M332" s="506"/>
      <c r="N332" s="505"/>
      <c r="O332" s="245"/>
      <c r="P332" s="245"/>
      <c r="Q332" s="246"/>
      <c r="R332" s="246"/>
      <c r="S332" s="246"/>
      <c r="T332" s="246"/>
      <c r="U332" s="247"/>
      <c r="V332" s="247"/>
      <c r="W332" s="248"/>
      <c r="X332" s="247"/>
      <c r="Y332" s="248"/>
      <c r="Z332" s="247"/>
      <c r="AA332" s="247"/>
    </row>
    <row r="333" spans="1:27" s="536" customFormat="1" ht="12.75" hidden="1">
      <c r="A333" s="540"/>
      <c r="B333" s="527"/>
      <c r="C333" s="244"/>
      <c r="D333" s="244"/>
      <c r="E333" s="244"/>
      <c r="F333" s="244"/>
      <c r="G333" s="244"/>
      <c r="H333" s="244"/>
      <c r="I333" s="244"/>
      <c r="J333" s="244"/>
      <c r="K333" s="245"/>
      <c r="L333" s="506"/>
      <c r="M333" s="506"/>
      <c r="N333" s="505"/>
      <c r="O333" s="245"/>
      <c r="P333" s="245"/>
      <c r="Q333" s="246"/>
      <c r="R333" s="246"/>
      <c r="S333" s="246"/>
      <c r="T333" s="246"/>
      <c r="U333" s="247"/>
      <c r="V333" s="247"/>
      <c r="W333" s="248"/>
      <c r="X333" s="247"/>
      <c r="Y333" s="248"/>
      <c r="Z333" s="247"/>
      <c r="AA333" s="247"/>
    </row>
    <row r="334" spans="1:27" s="536" customFormat="1" ht="12.75" hidden="1">
      <c r="A334" s="540"/>
      <c r="B334" s="527"/>
      <c r="C334" s="244"/>
      <c r="D334" s="244"/>
      <c r="E334" s="244"/>
      <c r="F334" s="244"/>
      <c r="G334" s="244"/>
      <c r="H334" s="244"/>
      <c r="I334" s="244"/>
      <c r="J334" s="244"/>
      <c r="K334" s="245"/>
      <c r="L334" s="506"/>
      <c r="M334" s="506"/>
      <c r="N334" s="505"/>
      <c r="O334" s="245"/>
      <c r="P334" s="245"/>
      <c r="Q334" s="246"/>
      <c r="R334" s="246"/>
      <c r="S334" s="246"/>
      <c r="T334" s="246"/>
      <c r="U334" s="247"/>
      <c r="V334" s="247"/>
      <c r="W334" s="248"/>
      <c r="X334" s="247"/>
      <c r="Y334" s="248"/>
      <c r="Z334" s="247"/>
      <c r="AA334" s="247"/>
    </row>
    <row r="335" spans="1:27" s="536" customFormat="1" ht="12.75" hidden="1">
      <c r="A335" s="540"/>
      <c r="B335" s="527"/>
      <c r="C335" s="244"/>
      <c r="D335" s="244"/>
      <c r="E335" s="244"/>
      <c r="F335" s="244"/>
      <c r="G335" s="244"/>
      <c r="H335" s="244"/>
      <c r="I335" s="244"/>
      <c r="J335" s="244"/>
      <c r="K335" s="245"/>
      <c r="L335" s="506"/>
      <c r="M335" s="506"/>
      <c r="N335" s="505"/>
      <c r="O335" s="245"/>
      <c r="P335" s="245"/>
      <c r="Q335" s="246"/>
      <c r="R335" s="246"/>
      <c r="S335" s="246"/>
      <c r="T335" s="246"/>
      <c r="U335" s="247"/>
      <c r="V335" s="247"/>
      <c r="W335" s="248"/>
      <c r="X335" s="247"/>
      <c r="Y335" s="248"/>
      <c r="Z335" s="247"/>
      <c r="AA335" s="247"/>
    </row>
    <row r="336" spans="1:27" s="536" customFormat="1" ht="12.75" hidden="1">
      <c r="A336" s="540"/>
      <c r="B336" s="527"/>
      <c r="C336" s="244"/>
      <c r="D336" s="244"/>
      <c r="E336" s="244"/>
      <c r="F336" s="244"/>
      <c r="G336" s="244"/>
      <c r="H336" s="244"/>
      <c r="I336" s="244"/>
      <c r="J336" s="244"/>
      <c r="K336" s="245"/>
      <c r="L336" s="506"/>
      <c r="M336" s="506"/>
      <c r="N336" s="505"/>
      <c r="O336" s="245"/>
      <c r="P336" s="245"/>
      <c r="Q336" s="246"/>
      <c r="R336" s="246"/>
      <c r="S336" s="246"/>
      <c r="T336" s="246"/>
      <c r="U336" s="247"/>
      <c r="V336" s="247"/>
      <c r="W336" s="248"/>
      <c r="X336" s="247"/>
      <c r="Y336" s="248"/>
      <c r="Z336" s="247"/>
      <c r="AA336" s="247"/>
    </row>
    <row r="337" spans="1:27" s="536" customFormat="1" ht="12.75" hidden="1">
      <c r="A337" s="540"/>
      <c r="B337" s="527"/>
      <c r="C337" s="244"/>
      <c r="D337" s="244"/>
      <c r="E337" s="244"/>
      <c r="F337" s="244"/>
      <c r="G337" s="244"/>
      <c r="H337" s="244"/>
      <c r="I337" s="244"/>
      <c r="J337" s="244"/>
      <c r="K337" s="245"/>
      <c r="L337" s="506"/>
      <c r="M337" s="506"/>
      <c r="N337" s="505"/>
      <c r="O337" s="245"/>
      <c r="P337" s="245"/>
      <c r="Q337" s="246"/>
      <c r="R337" s="246"/>
      <c r="S337" s="246"/>
      <c r="T337" s="246"/>
      <c r="U337" s="247"/>
      <c r="V337" s="247"/>
      <c r="W337" s="248"/>
      <c r="X337" s="247"/>
      <c r="Y337" s="248"/>
      <c r="Z337" s="247"/>
      <c r="AA337" s="247"/>
    </row>
    <row r="338" spans="1:27" s="536" customFormat="1" ht="12.75" hidden="1">
      <c r="A338" s="540"/>
      <c r="B338" s="527"/>
      <c r="C338" s="244"/>
      <c r="D338" s="244"/>
      <c r="E338" s="244"/>
      <c r="F338" s="244"/>
      <c r="G338" s="244"/>
      <c r="H338" s="244"/>
      <c r="I338" s="244"/>
      <c r="J338" s="244"/>
      <c r="K338" s="245"/>
      <c r="L338" s="506"/>
      <c r="M338" s="506"/>
      <c r="N338" s="505"/>
      <c r="O338" s="245"/>
      <c r="P338" s="245"/>
      <c r="Q338" s="246"/>
      <c r="R338" s="246"/>
      <c r="S338" s="246"/>
      <c r="T338" s="246"/>
      <c r="U338" s="247"/>
      <c r="V338" s="247"/>
      <c r="W338" s="248"/>
      <c r="X338" s="247"/>
      <c r="Y338" s="248"/>
      <c r="Z338" s="247"/>
      <c r="AA338" s="247"/>
    </row>
    <row r="339" spans="1:27" s="536" customFormat="1" ht="12.75" hidden="1">
      <c r="A339" s="540"/>
      <c r="B339" s="527"/>
      <c r="C339" s="244"/>
      <c r="D339" s="244"/>
      <c r="E339" s="244"/>
      <c r="F339" s="244"/>
      <c r="G339" s="244"/>
      <c r="H339" s="244"/>
      <c r="I339" s="244"/>
      <c r="J339" s="244"/>
      <c r="K339" s="245"/>
      <c r="L339" s="506"/>
      <c r="M339" s="506"/>
      <c r="N339" s="505"/>
      <c r="O339" s="245"/>
      <c r="P339" s="245"/>
      <c r="Q339" s="246"/>
      <c r="R339" s="246"/>
      <c r="S339" s="246"/>
      <c r="T339" s="246"/>
      <c r="U339" s="247"/>
      <c r="V339" s="247"/>
      <c r="W339" s="248"/>
      <c r="X339" s="247"/>
      <c r="Y339" s="248"/>
      <c r="Z339" s="247"/>
      <c r="AA339" s="247"/>
    </row>
    <row r="340" spans="1:27" s="536" customFormat="1" ht="12.75" hidden="1">
      <c r="A340" s="540"/>
      <c r="B340" s="527"/>
      <c r="C340" s="244"/>
      <c r="D340" s="244"/>
      <c r="E340" s="244"/>
      <c r="F340" s="244"/>
      <c r="G340" s="244"/>
      <c r="H340" s="244"/>
      <c r="I340" s="244"/>
      <c r="J340" s="244"/>
      <c r="K340" s="245"/>
      <c r="L340" s="506"/>
      <c r="M340" s="506"/>
      <c r="N340" s="505"/>
      <c r="O340" s="245"/>
      <c r="P340" s="245"/>
      <c r="Q340" s="246"/>
      <c r="R340" s="246"/>
      <c r="S340" s="246"/>
      <c r="T340" s="246"/>
      <c r="U340" s="247"/>
      <c r="V340" s="247"/>
      <c r="W340" s="248"/>
      <c r="X340" s="247"/>
      <c r="Y340" s="248"/>
      <c r="Z340" s="247"/>
      <c r="AA340" s="247"/>
    </row>
    <row r="341" spans="1:27" s="536" customFormat="1" ht="12.75" hidden="1">
      <c r="A341" s="540"/>
      <c r="B341" s="527"/>
      <c r="C341" s="244"/>
      <c r="D341" s="244"/>
      <c r="E341" s="244"/>
      <c r="F341" s="244"/>
      <c r="G341" s="244"/>
      <c r="H341" s="244"/>
      <c r="I341" s="244"/>
      <c r="J341" s="244"/>
      <c r="K341" s="245"/>
      <c r="L341" s="506"/>
      <c r="M341" s="506"/>
      <c r="N341" s="505"/>
      <c r="O341" s="245"/>
      <c r="P341" s="245"/>
      <c r="Q341" s="246"/>
      <c r="R341" s="246"/>
      <c r="S341" s="246"/>
      <c r="T341" s="246"/>
      <c r="U341" s="247"/>
      <c r="V341" s="247"/>
      <c r="W341" s="248"/>
      <c r="X341" s="247"/>
      <c r="Y341" s="248"/>
      <c r="Z341" s="247"/>
      <c r="AA341" s="247"/>
    </row>
    <row r="342" spans="1:27" s="536" customFormat="1" ht="12.75" hidden="1">
      <c r="A342" s="540"/>
      <c r="B342" s="527"/>
      <c r="C342" s="244"/>
      <c r="D342" s="244"/>
      <c r="E342" s="244"/>
      <c r="F342" s="244"/>
      <c r="G342" s="244"/>
      <c r="H342" s="244"/>
      <c r="I342" s="244"/>
      <c r="J342" s="244"/>
      <c r="K342" s="245"/>
      <c r="L342" s="506"/>
      <c r="M342" s="506"/>
      <c r="N342" s="505"/>
      <c r="O342" s="245"/>
      <c r="P342" s="245"/>
      <c r="Q342" s="246"/>
      <c r="R342" s="246"/>
      <c r="S342" s="246"/>
      <c r="T342" s="246"/>
      <c r="U342" s="247"/>
      <c r="V342" s="247"/>
      <c r="W342" s="248"/>
      <c r="X342" s="247"/>
      <c r="Y342" s="248"/>
      <c r="Z342" s="247"/>
      <c r="AA342" s="247"/>
    </row>
    <row r="343" spans="1:27" s="536" customFormat="1" ht="12.75" hidden="1">
      <c r="A343" s="540"/>
      <c r="B343" s="527"/>
      <c r="C343" s="244"/>
      <c r="D343" s="244"/>
      <c r="E343" s="244"/>
      <c r="F343" s="244"/>
      <c r="G343" s="244"/>
      <c r="H343" s="244"/>
      <c r="I343" s="244"/>
      <c r="J343" s="244"/>
      <c r="K343" s="245"/>
      <c r="L343" s="506"/>
      <c r="M343" s="506"/>
      <c r="N343" s="505"/>
      <c r="O343" s="245"/>
      <c r="P343" s="245"/>
      <c r="Q343" s="246"/>
      <c r="R343" s="246"/>
      <c r="S343" s="246"/>
      <c r="T343" s="246"/>
      <c r="U343" s="247"/>
      <c r="V343" s="247"/>
      <c r="W343" s="248"/>
      <c r="X343" s="247"/>
      <c r="Y343" s="248"/>
      <c r="Z343" s="247"/>
      <c r="AA343" s="247"/>
    </row>
    <row r="344" spans="1:27" s="536" customFormat="1" ht="12.75" hidden="1">
      <c r="A344" s="540"/>
      <c r="B344" s="527"/>
      <c r="C344" s="244"/>
      <c r="D344" s="244"/>
      <c r="E344" s="244"/>
      <c r="F344" s="244"/>
      <c r="G344" s="244"/>
      <c r="H344" s="244"/>
      <c r="I344" s="244"/>
      <c r="J344" s="244"/>
      <c r="K344" s="245"/>
      <c r="L344" s="506"/>
      <c r="M344" s="506"/>
      <c r="N344" s="505"/>
      <c r="O344" s="245"/>
      <c r="P344" s="245"/>
      <c r="Q344" s="246"/>
      <c r="R344" s="246"/>
      <c r="S344" s="246"/>
      <c r="T344" s="246"/>
      <c r="U344" s="247"/>
      <c r="V344" s="247"/>
      <c r="W344" s="248"/>
      <c r="X344" s="247"/>
      <c r="Y344" s="248"/>
      <c r="Z344" s="247"/>
      <c r="AA344" s="247"/>
    </row>
    <row r="345" spans="1:27" s="536" customFormat="1" ht="12.75" hidden="1">
      <c r="A345" s="540"/>
      <c r="B345" s="527"/>
      <c r="C345" s="244"/>
      <c r="D345" s="244"/>
      <c r="E345" s="244"/>
      <c r="F345" s="244"/>
      <c r="G345" s="244"/>
      <c r="H345" s="244"/>
      <c r="I345" s="244"/>
      <c r="J345" s="244"/>
      <c r="K345" s="245"/>
      <c r="L345" s="506"/>
      <c r="M345" s="506"/>
      <c r="N345" s="505"/>
      <c r="O345" s="245"/>
      <c r="P345" s="245"/>
      <c r="Q345" s="246"/>
      <c r="R345" s="246"/>
      <c r="S345" s="246"/>
      <c r="T345" s="246"/>
      <c r="U345" s="247"/>
      <c r="V345" s="247"/>
      <c r="W345" s="248"/>
      <c r="X345" s="247"/>
      <c r="Y345" s="248"/>
      <c r="Z345" s="247"/>
      <c r="AA345" s="247"/>
    </row>
    <row r="346" spans="1:27" s="536" customFormat="1" ht="12.75" hidden="1">
      <c r="A346" s="540"/>
      <c r="B346" s="527"/>
      <c r="C346" s="244"/>
      <c r="D346" s="244"/>
      <c r="E346" s="244"/>
      <c r="F346" s="244"/>
      <c r="G346" s="244"/>
      <c r="H346" s="244"/>
      <c r="I346" s="244"/>
      <c r="J346" s="244"/>
      <c r="K346" s="245"/>
      <c r="L346" s="506"/>
      <c r="M346" s="506"/>
      <c r="N346" s="505"/>
      <c r="O346" s="245"/>
      <c r="P346" s="245"/>
      <c r="Q346" s="246"/>
      <c r="R346" s="246"/>
      <c r="S346" s="246"/>
      <c r="T346" s="246"/>
      <c r="U346" s="247"/>
      <c r="V346" s="247"/>
      <c r="W346" s="248"/>
      <c r="X346" s="247"/>
      <c r="Y346" s="248"/>
      <c r="Z346" s="247"/>
      <c r="AA346" s="247"/>
    </row>
    <row r="347" spans="1:27" s="536" customFormat="1" ht="12.75" hidden="1">
      <c r="A347" s="540"/>
      <c r="B347" s="527"/>
      <c r="C347" s="244"/>
      <c r="D347" s="244"/>
      <c r="E347" s="244"/>
      <c r="F347" s="244"/>
      <c r="G347" s="244"/>
      <c r="H347" s="244"/>
      <c r="I347" s="244"/>
      <c r="J347" s="244"/>
      <c r="K347" s="245"/>
      <c r="L347" s="506"/>
      <c r="M347" s="506"/>
      <c r="N347" s="505"/>
      <c r="O347" s="245"/>
      <c r="P347" s="245"/>
      <c r="Q347" s="246"/>
      <c r="R347" s="246"/>
      <c r="S347" s="246"/>
      <c r="T347" s="246"/>
      <c r="U347" s="247"/>
      <c r="V347" s="247"/>
      <c r="W347" s="248"/>
      <c r="X347" s="247"/>
      <c r="Y347" s="248"/>
      <c r="Z347" s="247"/>
      <c r="AA347" s="247"/>
    </row>
    <row r="348" spans="1:27" s="536" customFormat="1" ht="12.75" hidden="1">
      <c r="A348" s="540"/>
      <c r="B348" s="527"/>
      <c r="C348" s="244"/>
      <c r="D348" s="244"/>
      <c r="E348" s="244"/>
      <c r="F348" s="244"/>
      <c r="G348" s="244"/>
      <c r="H348" s="244"/>
      <c r="I348" s="244"/>
      <c r="J348" s="244"/>
      <c r="K348" s="245"/>
      <c r="L348" s="506"/>
      <c r="M348" s="506"/>
      <c r="N348" s="505"/>
      <c r="O348" s="245"/>
      <c r="P348" s="245"/>
      <c r="Q348" s="246"/>
      <c r="R348" s="246"/>
      <c r="S348" s="246"/>
      <c r="T348" s="246"/>
      <c r="U348" s="247"/>
      <c r="V348" s="247"/>
      <c r="W348" s="248"/>
      <c r="X348" s="247"/>
      <c r="Y348" s="248"/>
      <c r="Z348" s="247"/>
      <c r="AA348" s="247"/>
    </row>
    <row r="349" spans="1:27" s="536" customFormat="1" ht="12.75" hidden="1">
      <c r="A349" s="540"/>
      <c r="B349" s="527"/>
      <c r="C349" s="244"/>
      <c r="D349" s="244"/>
      <c r="E349" s="244"/>
      <c r="F349" s="244"/>
      <c r="G349" s="244"/>
      <c r="H349" s="244"/>
      <c r="I349" s="244"/>
      <c r="J349" s="244"/>
      <c r="K349" s="245"/>
      <c r="L349" s="506"/>
      <c r="M349" s="506"/>
      <c r="N349" s="505"/>
      <c r="O349" s="245"/>
      <c r="P349" s="245"/>
      <c r="Q349" s="246"/>
      <c r="R349" s="246"/>
      <c r="S349" s="246"/>
      <c r="T349" s="246"/>
      <c r="U349" s="247"/>
      <c r="V349" s="247"/>
      <c r="W349" s="248"/>
      <c r="X349" s="247"/>
      <c r="Y349" s="248"/>
      <c r="Z349" s="247"/>
      <c r="AA349" s="247"/>
    </row>
    <row r="350" spans="1:27" s="536" customFormat="1" ht="12.75" hidden="1">
      <c r="A350" s="540"/>
      <c r="B350" s="527"/>
      <c r="C350" s="244"/>
      <c r="D350" s="244"/>
      <c r="E350" s="244"/>
      <c r="F350" s="244"/>
      <c r="G350" s="244"/>
      <c r="H350" s="244"/>
      <c r="I350" s="244"/>
      <c r="J350" s="244"/>
      <c r="K350" s="245"/>
      <c r="L350" s="506"/>
      <c r="M350" s="506"/>
      <c r="N350" s="505"/>
      <c r="O350" s="245"/>
      <c r="P350" s="245"/>
      <c r="Q350" s="246"/>
      <c r="R350" s="246"/>
      <c r="S350" s="246"/>
      <c r="T350" s="246"/>
      <c r="U350" s="247"/>
      <c r="V350" s="247"/>
      <c r="W350" s="248"/>
      <c r="X350" s="247"/>
      <c r="Y350" s="248"/>
      <c r="Z350" s="247"/>
      <c r="AA350" s="247"/>
    </row>
    <row r="351" spans="1:27" s="536" customFormat="1" ht="12.75" hidden="1">
      <c r="A351" s="540"/>
      <c r="B351" s="527"/>
      <c r="C351" s="244"/>
      <c r="D351" s="244"/>
      <c r="E351" s="244"/>
      <c r="F351" s="244"/>
      <c r="G351" s="244"/>
      <c r="H351" s="244"/>
      <c r="I351" s="244"/>
      <c r="J351" s="244"/>
      <c r="K351" s="245"/>
      <c r="L351" s="506"/>
      <c r="M351" s="506"/>
      <c r="N351" s="505"/>
      <c r="O351" s="245"/>
      <c r="P351" s="245"/>
      <c r="Q351" s="246"/>
      <c r="R351" s="246"/>
      <c r="S351" s="246"/>
      <c r="T351" s="246"/>
      <c r="U351" s="247"/>
      <c r="V351" s="247"/>
      <c r="W351" s="248"/>
      <c r="X351" s="247"/>
      <c r="Y351" s="248"/>
      <c r="Z351" s="247"/>
      <c r="AA351" s="247"/>
    </row>
    <row r="352" spans="1:27" s="536" customFormat="1" ht="12.75" hidden="1">
      <c r="A352" s="540"/>
      <c r="B352" s="527"/>
      <c r="C352" s="244"/>
      <c r="D352" s="244"/>
      <c r="E352" s="244"/>
      <c r="F352" s="244"/>
      <c r="G352" s="244"/>
      <c r="H352" s="244"/>
      <c r="I352" s="244"/>
      <c r="J352" s="244"/>
      <c r="K352" s="245"/>
      <c r="L352" s="506"/>
      <c r="M352" s="506"/>
      <c r="N352" s="505"/>
      <c r="O352" s="245"/>
      <c r="P352" s="245"/>
      <c r="Q352" s="246"/>
      <c r="R352" s="246"/>
      <c r="S352" s="246"/>
      <c r="T352" s="246"/>
      <c r="U352" s="247"/>
      <c r="V352" s="247"/>
      <c r="W352" s="248"/>
      <c r="X352" s="247"/>
      <c r="Y352" s="248"/>
      <c r="Z352" s="247"/>
      <c r="AA352" s="247"/>
    </row>
    <row r="353" spans="1:27" s="536" customFormat="1" ht="12.75" hidden="1">
      <c r="A353" s="540"/>
      <c r="B353" s="527"/>
      <c r="C353" s="244"/>
      <c r="D353" s="244"/>
      <c r="E353" s="244"/>
      <c r="F353" s="244"/>
      <c r="G353" s="244"/>
      <c r="H353" s="244"/>
      <c r="I353" s="244"/>
      <c r="J353" s="244"/>
      <c r="K353" s="245"/>
      <c r="L353" s="506"/>
      <c r="M353" s="506"/>
      <c r="N353" s="505"/>
      <c r="O353" s="245"/>
      <c r="P353" s="245"/>
      <c r="Q353" s="246"/>
      <c r="R353" s="246"/>
      <c r="S353" s="246"/>
      <c r="T353" s="246"/>
      <c r="U353" s="247"/>
      <c r="V353" s="247"/>
      <c r="W353" s="248"/>
      <c r="X353" s="247"/>
      <c r="Y353" s="248"/>
      <c r="Z353" s="247"/>
      <c r="AA353" s="247"/>
    </row>
    <row r="354" spans="1:27" s="536" customFormat="1" ht="12.75" hidden="1">
      <c r="A354" s="540"/>
      <c r="B354" s="527"/>
      <c r="C354" s="244"/>
      <c r="D354" s="244"/>
      <c r="E354" s="244"/>
      <c r="F354" s="244"/>
      <c r="G354" s="244"/>
      <c r="H354" s="244"/>
      <c r="I354" s="244"/>
      <c r="J354" s="244"/>
      <c r="K354" s="245"/>
      <c r="L354" s="506"/>
      <c r="M354" s="506"/>
      <c r="N354" s="505"/>
      <c r="O354" s="245"/>
      <c r="P354" s="245"/>
      <c r="Q354" s="246"/>
      <c r="R354" s="246"/>
      <c r="S354" s="246"/>
      <c r="T354" s="246"/>
      <c r="U354" s="247"/>
      <c r="V354" s="247"/>
      <c r="W354" s="248"/>
      <c r="X354" s="247"/>
      <c r="Y354" s="248"/>
      <c r="Z354" s="247"/>
      <c r="AA354" s="247"/>
    </row>
    <row r="355" spans="1:27" s="536" customFormat="1" ht="12.75" hidden="1">
      <c r="A355" s="540"/>
      <c r="B355" s="527"/>
      <c r="C355" s="244"/>
      <c r="D355" s="244"/>
      <c r="E355" s="244"/>
      <c r="F355" s="244"/>
      <c r="G355" s="244"/>
      <c r="H355" s="244"/>
      <c r="I355" s="244"/>
      <c r="J355" s="244"/>
      <c r="K355" s="245"/>
      <c r="L355" s="506"/>
      <c r="M355" s="506"/>
      <c r="N355" s="505"/>
      <c r="O355" s="245"/>
      <c r="P355" s="245"/>
      <c r="Q355" s="246"/>
      <c r="R355" s="246"/>
      <c r="S355" s="246"/>
      <c r="T355" s="246"/>
      <c r="U355" s="247"/>
      <c r="V355" s="247"/>
      <c r="W355" s="248"/>
      <c r="X355" s="247"/>
      <c r="Y355" s="248"/>
      <c r="Z355" s="247"/>
      <c r="AA355" s="247"/>
    </row>
    <row r="356" spans="1:27" s="536" customFormat="1" ht="12.75" hidden="1">
      <c r="A356" s="540"/>
      <c r="B356" s="527"/>
      <c r="C356" s="244"/>
      <c r="D356" s="244"/>
      <c r="E356" s="244"/>
      <c r="F356" s="244"/>
      <c r="G356" s="244"/>
      <c r="H356" s="244"/>
      <c r="I356" s="244"/>
      <c r="J356" s="244"/>
      <c r="K356" s="245"/>
      <c r="L356" s="506"/>
      <c r="M356" s="506"/>
      <c r="N356" s="505"/>
      <c r="O356" s="245"/>
      <c r="P356" s="245"/>
      <c r="Q356" s="246"/>
      <c r="R356" s="246"/>
      <c r="S356" s="246"/>
      <c r="T356" s="246"/>
      <c r="U356" s="247"/>
      <c r="V356" s="247"/>
      <c r="W356" s="248"/>
      <c r="X356" s="247"/>
      <c r="Y356" s="248"/>
      <c r="Z356" s="247"/>
      <c r="AA356" s="247"/>
    </row>
    <row r="357" spans="1:27" s="536" customFormat="1" ht="12.75" hidden="1">
      <c r="A357" s="540"/>
      <c r="B357" s="527"/>
      <c r="C357" s="244"/>
      <c r="D357" s="244"/>
      <c r="E357" s="244"/>
      <c r="F357" s="244"/>
      <c r="G357" s="244"/>
      <c r="H357" s="244"/>
      <c r="I357" s="244"/>
      <c r="J357" s="244"/>
      <c r="K357" s="245"/>
      <c r="L357" s="506"/>
      <c r="M357" s="506"/>
      <c r="N357" s="505"/>
      <c r="O357" s="245"/>
      <c r="P357" s="245"/>
      <c r="Q357" s="246"/>
      <c r="R357" s="246"/>
      <c r="S357" s="246"/>
      <c r="T357" s="246"/>
      <c r="U357" s="247"/>
      <c r="V357" s="247"/>
      <c r="W357" s="248"/>
      <c r="X357" s="247"/>
      <c r="Y357" s="248"/>
      <c r="Z357" s="247"/>
      <c r="AA357" s="247"/>
    </row>
    <row r="358" spans="1:27" s="536" customFormat="1" ht="12.75" hidden="1">
      <c r="A358" s="540"/>
      <c r="B358" s="527"/>
      <c r="C358" s="244"/>
      <c r="D358" s="244"/>
      <c r="E358" s="244"/>
      <c r="F358" s="244"/>
      <c r="G358" s="244"/>
      <c r="H358" s="244"/>
      <c r="I358" s="244"/>
      <c r="J358" s="244"/>
      <c r="K358" s="245"/>
      <c r="L358" s="506"/>
      <c r="M358" s="506"/>
      <c r="N358" s="505"/>
      <c r="O358" s="245"/>
      <c r="P358" s="245"/>
      <c r="Q358" s="246"/>
      <c r="R358" s="246"/>
      <c r="S358" s="246"/>
      <c r="T358" s="246"/>
      <c r="U358" s="247"/>
      <c r="V358" s="247"/>
      <c r="W358" s="248"/>
      <c r="X358" s="247"/>
      <c r="Y358" s="248"/>
      <c r="Z358" s="247"/>
      <c r="AA358" s="247"/>
    </row>
    <row r="359" spans="1:27" s="536" customFormat="1" ht="12.75" hidden="1">
      <c r="A359" s="540"/>
      <c r="B359" s="527"/>
      <c r="C359" s="244"/>
      <c r="D359" s="244"/>
      <c r="E359" s="244"/>
      <c r="F359" s="244"/>
      <c r="G359" s="244"/>
      <c r="H359" s="244"/>
      <c r="I359" s="244"/>
      <c r="J359" s="244"/>
      <c r="K359" s="245"/>
      <c r="L359" s="506"/>
      <c r="M359" s="506"/>
      <c r="N359" s="505"/>
      <c r="O359" s="245"/>
      <c r="P359" s="245"/>
      <c r="Q359" s="246"/>
      <c r="R359" s="246"/>
      <c r="S359" s="246"/>
      <c r="T359" s="246"/>
      <c r="U359" s="247"/>
      <c r="V359" s="247"/>
      <c r="W359" s="248"/>
      <c r="X359" s="247"/>
      <c r="Y359" s="248"/>
      <c r="Z359" s="247"/>
      <c r="AA359" s="247"/>
    </row>
    <row r="360" spans="1:27" s="536" customFormat="1" ht="12.75" hidden="1">
      <c r="A360" s="540"/>
      <c r="B360" s="527"/>
      <c r="C360" s="244"/>
      <c r="D360" s="244"/>
      <c r="E360" s="244"/>
      <c r="F360" s="244"/>
      <c r="G360" s="244"/>
      <c r="H360" s="244"/>
      <c r="I360" s="244"/>
      <c r="J360" s="244"/>
      <c r="K360" s="245"/>
      <c r="L360" s="506"/>
      <c r="M360" s="506"/>
      <c r="N360" s="505"/>
      <c r="O360" s="245"/>
      <c r="P360" s="245"/>
      <c r="Q360" s="246"/>
      <c r="R360" s="246"/>
      <c r="S360" s="246"/>
      <c r="T360" s="246"/>
      <c r="U360" s="247"/>
      <c r="V360" s="247"/>
      <c r="W360" s="248"/>
      <c r="X360" s="247"/>
      <c r="Y360" s="248"/>
      <c r="Z360" s="247"/>
      <c r="AA360" s="247"/>
    </row>
    <row r="361" spans="1:27" s="536" customFormat="1" ht="12.75" hidden="1">
      <c r="A361" s="540"/>
      <c r="B361" s="527"/>
      <c r="C361" s="244"/>
      <c r="D361" s="244"/>
      <c r="E361" s="244"/>
      <c r="F361" s="244"/>
      <c r="G361" s="244"/>
      <c r="H361" s="244"/>
      <c r="I361" s="244"/>
      <c r="J361" s="244"/>
      <c r="K361" s="245"/>
      <c r="L361" s="506"/>
      <c r="M361" s="506"/>
      <c r="N361" s="505"/>
      <c r="O361" s="245"/>
      <c r="P361" s="245"/>
      <c r="Q361" s="246"/>
      <c r="R361" s="246"/>
      <c r="S361" s="246"/>
      <c r="T361" s="246"/>
      <c r="U361" s="247"/>
      <c r="V361" s="247"/>
      <c r="W361" s="248"/>
      <c r="X361" s="247"/>
      <c r="Y361" s="248"/>
      <c r="Z361" s="247"/>
      <c r="AA361" s="247"/>
    </row>
    <row r="362" spans="1:27" s="536" customFormat="1" ht="12.75" hidden="1">
      <c r="A362" s="540"/>
      <c r="B362" s="527"/>
      <c r="C362" s="244"/>
      <c r="D362" s="244"/>
      <c r="E362" s="244"/>
      <c r="F362" s="244"/>
      <c r="G362" s="244"/>
      <c r="H362" s="244"/>
      <c r="I362" s="244"/>
      <c r="J362" s="244"/>
      <c r="K362" s="245"/>
      <c r="L362" s="506"/>
      <c r="M362" s="506"/>
      <c r="N362" s="505"/>
      <c r="O362" s="245"/>
      <c r="P362" s="245"/>
      <c r="Q362" s="246"/>
      <c r="R362" s="246"/>
      <c r="S362" s="246"/>
      <c r="T362" s="246"/>
      <c r="U362" s="247"/>
      <c r="V362" s="247"/>
      <c r="W362" s="248"/>
      <c r="X362" s="247"/>
      <c r="Y362" s="248"/>
      <c r="Z362" s="247"/>
      <c r="AA362" s="247"/>
    </row>
    <row r="363" spans="1:27" s="536" customFormat="1" ht="12.75" hidden="1">
      <c r="A363" s="540"/>
      <c r="B363" s="527"/>
      <c r="C363" s="244"/>
      <c r="D363" s="244"/>
      <c r="E363" s="244"/>
      <c r="F363" s="244"/>
      <c r="G363" s="244"/>
      <c r="H363" s="244"/>
      <c r="I363" s="244"/>
      <c r="J363" s="244"/>
      <c r="K363" s="245"/>
      <c r="L363" s="506"/>
      <c r="M363" s="506"/>
      <c r="N363" s="505"/>
      <c r="O363" s="245"/>
      <c r="P363" s="245"/>
      <c r="Q363" s="246"/>
      <c r="R363" s="246"/>
      <c r="S363" s="246"/>
      <c r="T363" s="246"/>
      <c r="U363" s="247"/>
      <c r="V363" s="247"/>
      <c r="W363" s="248"/>
      <c r="X363" s="247"/>
      <c r="Y363" s="248"/>
      <c r="Z363" s="247"/>
      <c r="AA363" s="247"/>
    </row>
    <row r="364" spans="1:27" s="536" customFormat="1" ht="12.75" hidden="1">
      <c r="A364" s="540"/>
      <c r="B364" s="527"/>
      <c r="C364" s="244"/>
      <c r="D364" s="244"/>
      <c r="E364" s="244"/>
      <c r="F364" s="244"/>
      <c r="G364" s="244"/>
      <c r="H364" s="244"/>
      <c r="I364" s="244"/>
      <c r="J364" s="244"/>
      <c r="K364" s="245"/>
      <c r="L364" s="506"/>
      <c r="M364" s="506"/>
      <c r="N364" s="505"/>
      <c r="O364" s="245"/>
      <c r="P364" s="245"/>
      <c r="Q364" s="246"/>
      <c r="R364" s="246"/>
      <c r="S364" s="246"/>
      <c r="T364" s="246"/>
      <c r="U364" s="247"/>
      <c r="V364" s="247"/>
      <c r="W364" s="248"/>
      <c r="X364" s="247"/>
      <c r="Y364" s="248"/>
      <c r="Z364" s="247"/>
      <c r="AA364" s="247"/>
    </row>
    <row r="365" spans="1:27" s="536" customFormat="1" ht="12.75" hidden="1">
      <c r="A365" s="540"/>
      <c r="B365" s="527"/>
      <c r="C365" s="244"/>
      <c r="D365" s="244"/>
      <c r="E365" s="244"/>
      <c r="F365" s="244"/>
      <c r="G365" s="244"/>
      <c r="H365" s="244"/>
      <c r="I365" s="244"/>
      <c r="J365" s="244"/>
      <c r="K365" s="245"/>
      <c r="L365" s="506"/>
      <c r="M365" s="506"/>
      <c r="N365" s="505"/>
      <c r="O365" s="245"/>
      <c r="P365" s="245"/>
      <c r="Q365" s="246"/>
      <c r="R365" s="246"/>
      <c r="S365" s="246"/>
      <c r="T365" s="246"/>
      <c r="U365" s="247"/>
      <c r="V365" s="247"/>
      <c r="W365" s="248"/>
      <c r="X365" s="247"/>
      <c r="Y365" s="248"/>
      <c r="Z365" s="247"/>
      <c r="AA365" s="247"/>
    </row>
    <row r="366" spans="1:27" s="536" customFormat="1" ht="12.75" hidden="1">
      <c r="A366" s="540"/>
      <c r="B366" s="527"/>
      <c r="C366" s="244"/>
      <c r="D366" s="244"/>
      <c r="E366" s="244"/>
      <c r="F366" s="244"/>
      <c r="G366" s="244"/>
      <c r="H366" s="244"/>
      <c r="I366" s="244"/>
      <c r="J366" s="244"/>
      <c r="K366" s="245"/>
      <c r="L366" s="506"/>
      <c r="M366" s="506"/>
      <c r="N366" s="505"/>
      <c r="O366" s="245"/>
      <c r="P366" s="245"/>
      <c r="Q366" s="246"/>
      <c r="R366" s="246"/>
      <c r="S366" s="246"/>
      <c r="T366" s="246"/>
      <c r="U366" s="247"/>
      <c r="V366" s="247"/>
      <c r="W366" s="248"/>
      <c r="X366" s="247"/>
      <c r="Y366" s="248"/>
      <c r="Z366" s="247"/>
      <c r="AA366" s="247"/>
    </row>
    <row r="367" spans="1:27" s="536" customFormat="1" ht="12.75" hidden="1">
      <c r="A367" s="540"/>
      <c r="B367" s="527"/>
      <c r="C367" s="244"/>
      <c r="D367" s="244"/>
      <c r="E367" s="244"/>
      <c r="F367" s="244"/>
      <c r="G367" s="244"/>
      <c r="H367" s="244"/>
      <c r="I367" s="244"/>
      <c r="J367" s="244"/>
      <c r="K367" s="245"/>
      <c r="L367" s="506"/>
      <c r="M367" s="506"/>
      <c r="N367" s="505"/>
      <c r="O367" s="245"/>
      <c r="P367" s="245"/>
      <c r="Q367" s="246"/>
      <c r="R367" s="246"/>
      <c r="S367" s="246"/>
      <c r="T367" s="246"/>
      <c r="U367" s="247"/>
      <c r="V367" s="247"/>
      <c r="W367" s="248"/>
      <c r="X367" s="247"/>
      <c r="Y367" s="248"/>
      <c r="Z367" s="247"/>
      <c r="AA367" s="247"/>
    </row>
    <row r="368" spans="1:27" s="536" customFormat="1" ht="12.75" hidden="1">
      <c r="A368" s="540"/>
      <c r="B368" s="527"/>
      <c r="C368" s="244"/>
      <c r="D368" s="244"/>
      <c r="E368" s="244"/>
      <c r="F368" s="244"/>
      <c r="G368" s="244"/>
      <c r="H368" s="244"/>
      <c r="I368" s="244"/>
      <c r="J368" s="244"/>
      <c r="K368" s="245"/>
      <c r="L368" s="506"/>
      <c r="M368" s="506"/>
      <c r="N368" s="505"/>
      <c r="O368" s="245"/>
      <c r="P368" s="245"/>
      <c r="Q368" s="246"/>
      <c r="R368" s="246"/>
      <c r="S368" s="246"/>
      <c r="T368" s="246"/>
      <c r="U368" s="247"/>
      <c r="V368" s="247"/>
      <c r="W368" s="248"/>
      <c r="X368" s="247"/>
      <c r="Y368" s="248"/>
      <c r="Z368" s="247"/>
      <c r="AA368" s="247"/>
    </row>
    <row r="369" spans="1:27" s="536" customFormat="1" ht="12.75" hidden="1">
      <c r="A369" s="540"/>
      <c r="B369" s="527"/>
      <c r="C369" s="244"/>
      <c r="D369" s="244"/>
      <c r="E369" s="244"/>
      <c r="F369" s="244"/>
      <c r="G369" s="244"/>
      <c r="H369" s="244"/>
      <c r="I369" s="244"/>
      <c r="J369" s="244"/>
      <c r="K369" s="245"/>
      <c r="L369" s="506"/>
      <c r="M369" s="506"/>
      <c r="N369" s="505"/>
      <c r="O369" s="245"/>
      <c r="P369" s="245"/>
      <c r="Q369" s="246"/>
      <c r="R369" s="246"/>
      <c r="S369" s="246"/>
      <c r="T369" s="246"/>
      <c r="U369" s="247"/>
      <c r="V369" s="247"/>
      <c r="W369" s="248"/>
      <c r="X369" s="247"/>
      <c r="Y369" s="248"/>
      <c r="Z369" s="247"/>
      <c r="AA369" s="247"/>
    </row>
    <row r="370" spans="1:27" s="536" customFormat="1" ht="12.75" hidden="1">
      <c r="A370" s="540"/>
      <c r="B370" s="527"/>
      <c r="C370" s="244"/>
      <c r="D370" s="244"/>
      <c r="E370" s="244"/>
      <c r="F370" s="244"/>
      <c r="G370" s="244"/>
      <c r="H370" s="244"/>
      <c r="I370" s="244"/>
      <c r="J370" s="244"/>
      <c r="K370" s="245"/>
      <c r="L370" s="506"/>
      <c r="M370" s="506"/>
      <c r="N370" s="505"/>
      <c r="O370" s="245"/>
      <c r="P370" s="245"/>
      <c r="Q370" s="246"/>
      <c r="R370" s="246"/>
      <c r="S370" s="246"/>
      <c r="T370" s="246"/>
      <c r="U370" s="247"/>
      <c r="V370" s="247"/>
      <c r="W370" s="248"/>
      <c r="X370" s="247"/>
      <c r="Y370" s="248"/>
      <c r="Z370" s="247"/>
      <c r="AA370" s="247"/>
    </row>
    <row r="371" spans="1:27" s="536" customFormat="1" ht="12.75" hidden="1">
      <c r="A371" s="540"/>
      <c r="B371" s="527"/>
      <c r="C371" s="244"/>
      <c r="D371" s="244"/>
      <c r="E371" s="244"/>
      <c r="F371" s="244"/>
      <c r="G371" s="244"/>
      <c r="H371" s="244"/>
      <c r="I371" s="244"/>
      <c r="J371" s="244"/>
      <c r="K371" s="245"/>
      <c r="L371" s="506"/>
      <c r="M371" s="506"/>
      <c r="N371" s="505"/>
      <c r="O371" s="245"/>
      <c r="P371" s="245"/>
      <c r="Q371" s="246"/>
      <c r="R371" s="246"/>
      <c r="S371" s="246"/>
      <c r="T371" s="246"/>
      <c r="U371" s="247"/>
      <c r="V371" s="247"/>
      <c r="W371" s="248"/>
      <c r="X371" s="247"/>
      <c r="Y371" s="248"/>
      <c r="Z371" s="247"/>
      <c r="AA371" s="247"/>
    </row>
    <row r="372" spans="1:27" s="536" customFormat="1" ht="12.75" hidden="1">
      <c r="A372" s="540"/>
      <c r="B372" s="527"/>
      <c r="C372" s="244"/>
      <c r="D372" s="244"/>
      <c r="E372" s="244"/>
      <c r="F372" s="244"/>
      <c r="G372" s="244"/>
      <c r="H372" s="244"/>
      <c r="I372" s="244"/>
      <c r="J372" s="244"/>
      <c r="K372" s="245"/>
      <c r="L372" s="506"/>
      <c r="M372" s="506"/>
      <c r="N372" s="505"/>
      <c r="O372" s="245"/>
      <c r="P372" s="245"/>
      <c r="Q372" s="246"/>
      <c r="R372" s="246"/>
      <c r="S372" s="246"/>
      <c r="T372" s="246"/>
      <c r="U372" s="247"/>
      <c r="V372" s="247"/>
      <c r="W372" s="248"/>
      <c r="X372" s="247"/>
      <c r="Y372" s="248"/>
      <c r="Z372" s="247"/>
      <c r="AA372" s="247"/>
    </row>
    <row r="373" spans="1:27" s="536" customFormat="1" ht="12.75" hidden="1">
      <c r="A373" s="540"/>
      <c r="B373" s="527"/>
      <c r="C373" s="244"/>
      <c r="D373" s="244"/>
      <c r="E373" s="244"/>
      <c r="F373" s="244"/>
      <c r="G373" s="244"/>
      <c r="H373" s="244"/>
      <c r="I373" s="244"/>
      <c r="J373" s="244"/>
      <c r="K373" s="245"/>
      <c r="L373" s="506"/>
      <c r="M373" s="506"/>
      <c r="N373" s="505"/>
      <c r="O373" s="245"/>
      <c r="P373" s="245"/>
      <c r="Q373" s="246"/>
      <c r="R373" s="246"/>
      <c r="S373" s="246"/>
      <c r="T373" s="246"/>
      <c r="U373" s="247"/>
      <c r="V373" s="247"/>
      <c r="W373" s="248"/>
      <c r="X373" s="247"/>
      <c r="Y373" s="248"/>
      <c r="Z373" s="247"/>
      <c r="AA373" s="247"/>
    </row>
    <row r="374" spans="1:27" s="536" customFormat="1" ht="12.75" hidden="1">
      <c r="A374" s="540"/>
      <c r="B374" s="527"/>
      <c r="C374" s="244"/>
      <c r="D374" s="244"/>
      <c r="E374" s="244"/>
      <c r="F374" s="244"/>
      <c r="G374" s="244"/>
      <c r="H374" s="244"/>
      <c r="I374" s="244"/>
      <c r="J374" s="244"/>
      <c r="K374" s="245"/>
      <c r="L374" s="506"/>
      <c r="M374" s="506"/>
      <c r="N374" s="505"/>
      <c r="O374" s="245"/>
      <c r="P374" s="245"/>
      <c r="Q374" s="246"/>
      <c r="R374" s="246"/>
      <c r="S374" s="246"/>
      <c r="T374" s="246"/>
      <c r="U374" s="247"/>
      <c r="V374" s="247"/>
      <c r="W374" s="248"/>
      <c r="X374" s="247"/>
      <c r="Y374" s="248"/>
      <c r="Z374" s="247"/>
      <c r="AA374" s="247"/>
    </row>
    <row r="375" spans="1:27" s="536" customFormat="1" ht="12.75" hidden="1">
      <c r="A375" s="540"/>
      <c r="B375" s="527"/>
      <c r="C375" s="244"/>
      <c r="D375" s="244"/>
      <c r="E375" s="244"/>
      <c r="F375" s="244"/>
      <c r="G375" s="244"/>
      <c r="H375" s="244"/>
      <c r="I375" s="244"/>
      <c r="J375" s="244"/>
      <c r="K375" s="245"/>
      <c r="L375" s="506"/>
      <c r="M375" s="506"/>
      <c r="N375" s="505"/>
      <c r="O375" s="245"/>
      <c r="P375" s="245"/>
      <c r="Q375" s="246"/>
      <c r="R375" s="246"/>
      <c r="S375" s="246"/>
      <c r="T375" s="246"/>
      <c r="U375" s="247"/>
      <c r="V375" s="247"/>
      <c r="W375" s="248"/>
      <c r="X375" s="247"/>
      <c r="Y375" s="248"/>
      <c r="Z375" s="247"/>
      <c r="AA375" s="247"/>
    </row>
    <row r="376" spans="1:27" s="536" customFormat="1" ht="12.75" hidden="1">
      <c r="A376" s="540"/>
      <c r="B376" s="527"/>
      <c r="C376" s="244"/>
      <c r="D376" s="244"/>
      <c r="E376" s="244"/>
      <c r="F376" s="244"/>
      <c r="G376" s="244"/>
      <c r="H376" s="244"/>
      <c r="I376" s="244"/>
      <c r="J376" s="244"/>
      <c r="K376" s="245"/>
      <c r="L376" s="506"/>
      <c r="M376" s="506"/>
      <c r="N376" s="505"/>
      <c r="O376" s="245"/>
      <c r="P376" s="245"/>
      <c r="Q376" s="246"/>
      <c r="R376" s="246"/>
      <c r="S376" s="246"/>
      <c r="T376" s="246"/>
      <c r="U376" s="247"/>
      <c r="V376" s="247"/>
      <c r="W376" s="248"/>
      <c r="X376" s="247"/>
      <c r="Y376" s="248"/>
      <c r="Z376" s="247"/>
      <c r="AA376" s="247"/>
    </row>
    <row r="377" spans="1:27" s="536" customFormat="1" ht="12.75" hidden="1">
      <c r="A377" s="540"/>
      <c r="B377" s="527"/>
      <c r="C377" s="244"/>
      <c r="D377" s="244"/>
      <c r="E377" s="244"/>
      <c r="F377" s="244"/>
      <c r="G377" s="244"/>
      <c r="H377" s="244"/>
      <c r="I377" s="244"/>
      <c r="J377" s="244"/>
      <c r="K377" s="245"/>
      <c r="L377" s="506"/>
      <c r="M377" s="506"/>
      <c r="N377" s="505"/>
      <c r="O377" s="245"/>
      <c r="P377" s="245"/>
      <c r="Q377" s="246"/>
      <c r="R377" s="246"/>
      <c r="S377" s="246"/>
      <c r="T377" s="246"/>
      <c r="U377" s="247"/>
      <c r="V377" s="247"/>
      <c r="W377" s="248"/>
      <c r="X377" s="247"/>
      <c r="Y377" s="248"/>
      <c r="Z377" s="247"/>
      <c r="AA377" s="247"/>
    </row>
    <row r="378" spans="1:27" s="536" customFormat="1" ht="12.75" hidden="1">
      <c r="A378" s="540"/>
      <c r="B378" s="527"/>
      <c r="C378" s="244"/>
      <c r="D378" s="244"/>
      <c r="E378" s="244"/>
      <c r="F378" s="244"/>
      <c r="G378" s="244"/>
      <c r="H378" s="244"/>
      <c r="I378" s="244"/>
      <c r="J378" s="244"/>
      <c r="K378" s="245"/>
      <c r="L378" s="506"/>
      <c r="M378" s="506"/>
      <c r="N378" s="505"/>
      <c r="O378" s="245"/>
      <c r="P378" s="245"/>
      <c r="Q378" s="246"/>
      <c r="R378" s="246"/>
      <c r="S378" s="246"/>
      <c r="T378" s="246"/>
      <c r="U378" s="247"/>
      <c r="V378" s="247"/>
      <c r="W378" s="248"/>
      <c r="X378" s="247"/>
      <c r="Y378" s="248"/>
      <c r="Z378" s="247"/>
      <c r="AA378" s="247"/>
    </row>
    <row r="379" spans="1:27" s="536" customFormat="1" ht="12.75" hidden="1">
      <c r="A379" s="540"/>
      <c r="B379" s="527"/>
      <c r="C379" s="244"/>
      <c r="D379" s="244"/>
      <c r="E379" s="244"/>
      <c r="F379" s="244"/>
      <c r="G379" s="244"/>
      <c r="H379" s="244"/>
      <c r="I379" s="244"/>
      <c r="J379" s="244"/>
      <c r="K379" s="245"/>
      <c r="L379" s="506"/>
      <c r="M379" s="506"/>
      <c r="N379" s="505"/>
      <c r="O379" s="245"/>
      <c r="P379" s="245"/>
      <c r="Q379" s="246"/>
      <c r="R379" s="246"/>
      <c r="S379" s="246"/>
      <c r="T379" s="246"/>
      <c r="U379" s="247"/>
      <c r="V379" s="247"/>
      <c r="W379" s="248"/>
      <c r="X379" s="247"/>
      <c r="Y379" s="248"/>
      <c r="Z379" s="247"/>
      <c r="AA379" s="247"/>
    </row>
    <row r="380" spans="1:27" s="536" customFormat="1" ht="12.75" hidden="1">
      <c r="A380" s="540"/>
      <c r="B380" s="527"/>
      <c r="C380" s="244"/>
      <c r="D380" s="244"/>
      <c r="E380" s="244"/>
      <c r="F380" s="244"/>
      <c r="G380" s="244"/>
      <c r="H380" s="244"/>
      <c r="I380" s="244"/>
      <c r="J380" s="244"/>
      <c r="K380" s="245"/>
      <c r="L380" s="506"/>
      <c r="M380" s="506"/>
      <c r="N380" s="505"/>
      <c r="O380" s="245"/>
      <c r="P380" s="245"/>
      <c r="Q380" s="246"/>
      <c r="R380" s="246"/>
      <c r="S380" s="246"/>
      <c r="T380" s="246"/>
      <c r="U380" s="247"/>
      <c r="V380" s="247"/>
      <c r="W380" s="248"/>
      <c r="X380" s="247"/>
      <c r="Y380" s="248"/>
      <c r="Z380" s="247"/>
      <c r="AA380" s="247"/>
    </row>
    <row r="381" spans="1:27" s="536" customFormat="1" ht="12.75" hidden="1">
      <c r="A381" s="540"/>
      <c r="B381" s="527"/>
      <c r="C381" s="244"/>
      <c r="D381" s="244"/>
      <c r="E381" s="244"/>
      <c r="F381" s="244"/>
      <c r="G381" s="244"/>
      <c r="H381" s="244"/>
      <c r="I381" s="244"/>
      <c r="J381" s="244"/>
      <c r="K381" s="245"/>
      <c r="L381" s="506"/>
      <c r="M381" s="506"/>
      <c r="N381" s="505"/>
      <c r="O381" s="245"/>
      <c r="P381" s="245"/>
      <c r="Q381" s="246"/>
      <c r="R381" s="246"/>
      <c r="S381" s="246"/>
      <c r="T381" s="246"/>
      <c r="U381" s="247"/>
      <c r="V381" s="247"/>
      <c r="W381" s="248"/>
      <c r="X381" s="247"/>
      <c r="Y381" s="248"/>
      <c r="Z381" s="247"/>
      <c r="AA381" s="247"/>
    </row>
    <row r="382" spans="1:27" s="536" customFormat="1" ht="12.75" hidden="1">
      <c r="A382" s="540"/>
      <c r="B382" s="527"/>
      <c r="C382" s="244"/>
      <c r="D382" s="244"/>
      <c r="E382" s="244"/>
      <c r="F382" s="244"/>
      <c r="G382" s="244"/>
      <c r="H382" s="244"/>
      <c r="I382" s="244"/>
      <c r="J382" s="244"/>
      <c r="K382" s="245"/>
      <c r="L382" s="506"/>
      <c r="M382" s="506"/>
      <c r="N382" s="505"/>
      <c r="O382" s="245"/>
      <c r="P382" s="245"/>
      <c r="Q382" s="246"/>
      <c r="R382" s="246"/>
      <c r="S382" s="246"/>
      <c r="T382" s="246"/>
      <c r="U382" s="247"/>
      <c r="V382" s="247"/>
      <c r="W382" s="248"/>
      <c r="X382" s="247"/>
      <c r="Y382" s="248"/>
      <c r="Z382" s="247"/>
      <c r="AA382" s="247"/>
    </row>
    <row r="383" spans="1:27" s="536" customFormat="1" ht="12.75" hidden="1">
      <c r="A383" s="540"/>
      <c r="B383" s="527"/>
      <c r="C383" s="244"/>
      <c r="D383" s="244"/>
      <c r="E383" s="244"/>
      <c r="F383" s="244"/>
      <c r="G383" s="244"/>
      <c r="H383" s="244"/>
      <c r="I383" s="244"/>
      <c r="J383" s="244"/>
      <c r="K383" s="245"/>
      <c r="L383" s="506"/>
      <c r="M383" s="506"/>
      <c r="N383" s="505"/>
      <c r="O383" s="245"/>
      <c r="P383" s="245"/>
      <c r="Q383" s="246"/>
      <c r="R383" s="246"/>
      <c r="S383" s="246"/>
      <c r="T383" s="246"/>
      <c r="U383" s="247"/>
      <c r="V383" s="247"/>
      <c r="W383" s="248"/>
      <c r="X383" s="247"/>
      <c r="Y383" s="248"/>
      <c r="Z383" s="247"/>
      <c r="AA383" s="247"/>
    </row>
    <row r="384" spans="1:27" s="536" customFormat="1" ht="12.75" hidden="1">
      <c r="A384" s="540"/>
      <c r="B384" s="527"/>
      <c r="C384" s="244"/>
      <c r="D384" s="244"/>
      <c r="E384" s="244"/>
      <c r="F384" s="244"/>
      <c r="G384" s="244"/>
      <c r="H384" s="244"/>
      <c r="I384" s="244"/>
      <c r="J384" s="244"/>
      <c r="K384" s="245"/>
      <c r="L384" s="506"/>
      <c r="M384" s="506"/>
      <c r="N384" s="505"/>
      <c r="O384" s="245"/>
      <c r="P384" s="245"/>
      <c r="Q384" s="246"/>
      <c r="R384" s="246"/>
      <c r="S384" s="246"/>
      <c r="T384" s="246"/>
      <c r="U384" s="247"/>
      <c r="V384" s="247"/>
      <c r="W384" s="248"/>
      <c r="X384" s="247"/>
      <c r="Y384" s="248"/>
      <c r="Z384" s="247"/>
      <c r="AA384" s="247"/>
    </row>
    <row r="385" spans="1:27" s="536" customFormat="1" ht="12.75" hidden="1">
      <c r="A385" s="540"/>
      <c r="B385" s="527"/>
      <c r="C385" s="244"/>
      <c r="D385" s="244"/>
      <c r="E385" s="244"/>
      <c r="F385" s="244"/>
      <c r="G385" s="244"/>
      <c r="H385" s="244"/>
      <c r="I385" s="244"/>
      <c r="J385" s="244"/>
      <c r="K385" s="245"/>
      <c r="L385" s="506"/>
      <c r="M385" s="506"/>
      <c r="N385" s="505"/>
      <c r="O385" s="245"/>
      <c r="P385" s="245"/>
      <c r="Q385" s="246"/>
      <c r="R385" s="246"/>
      <c r="S385" s="246"/>
      <c r="T385" s="246"/>
      <c r="U385" s="247"/>
      <c r="V385" s="247"/>
      <c r="W385" s="248"/>
      <c r="X385" s="247"/>
      <c r="Y385" s="248"/>
      <c r="Z385" s="247"/>
      <c r="AA385" s="247"/>
    </row>
    <row r="386" spans="1:27" s="536" customFormat="1" ht="12.75" hidden="1">
      <c r="A386" s="540"/>
      <c r="B386" s="527"/>
      <c r="C386" s="244"/>
      <c r="D386" s="244"/>
      <c r="E386" s="244"/>
      <c r="F386" s="244"/>
      <c r="G386" s="244"/>
      <c r="H386" s="244"/>
      <c r="I386" s="244"/>
      <c r="J386" s="244"/>
      <c r="K386" s="245"/>
      <c r="L386" s="506"/>
      <c r="M386" s="506"/>
      <c r="N386" s="505"/>
      <c r="O386" s="245"/>
      <c r="P386" s="245"/>
      <c r="Q386" s="246"/>
      <c r="R386" s="246"/>
      <c r="S386" s="246"/>
      <c r="T386" s="246"/>
      <c r="U386" s="247"/>
      <c r="V386" s="247"/>
      <c r="W386" s="248"/>
      <c r="X386" s="247"/>
      <c r="Y386" s="248"/>
      <c r="Z386" s="247"/>
      <c r="AA386" s="247"/>
    </row>
    <row r="387" spans="1:27" s="536" customFormat="1" ht="12.75" hidden="1">
      <c r="A387" s="540"/>
      <c r="B387" s="527"/>
      <c r="C387" s="244"/>
      <c r="D387" s="244"/>
      <c r="E387" s="244"/>
      <c r="F387" s="244"/>
      <c r="G387" s="244"/>
      <c r="H387" s="244"/>
      <c r="I387" s="244"/>
      <c r="J387" s="244"/>
      <c r="K387" s="245"/>
      <c r="L387" s="506"/>
      <c r="M387" s="506"/>
      <c r="N387" s="505"/>
      <c r="O387" s="245"/>
      <c r="P387" s="245"/>
      <c r="Q387" s="246"/>
      <c r="R387" s="246"/>
      <c r="S387" s="246"/>
      <c r="T387" s="246"/>
      <c r="U387" s="247"/>
      <c r="V387" s="247"/>
      <c r="W387" s="248"/>
      <c r="X387" s="247"/>
      <c r="Y387" s="248"/>
      <c r="Z387" s="247"/>
      <c r="AA387" s="247"/>
    </row>
    <row r="388" spans="1:27" s="536" customFormat="1" ht="12.75" hidden="1">
      <c r="A388" s="540"/>
      <c r="B388" s="527"/>
      <c r="C388" s="244"/>
      <c r="D388" s="244"/>
      <c r="E388" s="244"/>
      <c r="F388" s="244"/>
      <c r="G388" s="244"/>
      <c r="H388" s="244"/>
      <c r="I388" s="244"/>
      <c r="J388" s="244"/>
      <c r="K388" s="245"/>
      <c r="L388" s="506"/>
      <c r="M388" s="506"/>
      <c r="N388" s="505"/>
      <c r="O388" s="245"/>
      <c r="P388" s="245"/>
      <c r="Q388" s="246"/>
      <c r="R388" s="246"/>
      <c r="S388" s="246"/>
      <c r="T388" s="246"/>
      <c r="U388" s="247"/>
      <c r="V388" s="247"/>
      <c r="W388" s="248"/>
      <c r="X388" s="247"/>
      <c r="Y388" s="248"/>
      <c r="Z388" s="247"/>
      <c r="AA388" s="247"/>
    </row>
    <row r="389" spans="1:27" s="536" customFormat="1" ht="12.75" hidden="1">
      <c r="A389" s="540"/>
      <c r="B389" s="527"/>
      <c r="C389" s="244"/>
      <c r="D389" s="244"/>
      <c r="E389" s="244"/>
      <c r="F389" s="244"/>
      <c r="G389" s="244"/>
      <c r="H389" s="244"/>
      <c r="I389" s="244"/>
      <c r="J389" s="244"/>
      <c r="K389" s="245"/>
      <c r="L389" s="506"/>
      <c r="M389" s="506"/>
      <c r="N389" s="505"/>
      <c r="O389" s="245"/>
      <c r="P389" s="245"/>
      <c r="Q389" s="246"/>
      <c r="R389" s="246"/>
      <c r="S389" s="246"/>
      <c r="T389" s="246"/>
      <c r="U389" s="247"/>
      <c r="V389" s="247"/>
      <c r="W389" s="248"/>
      <c r="X389" s="247"/>
      <c r="Y389" s="248"/>
      <c r="Z389" s="247"/>
      <c r="AA389" s="247"/>
    </row>
    <row r="390" spans="1:27" s="536" customFormat="1" ht="12.75" hidden="1">
      <c r="A390" s="540"/>
      <c r="B390" s="527"/>
      <c r="C390" s="244"/>
      <c r="D390" s="244"/>
      <c r="E390" s="244"/>
      <c r="F390" s="244"/>
      <c r="G390" s="244"/>
      <c r="H390" s="244"/>
      <c r="I390" s="244"/>
      <c r="J390" s="244"/>
      <c r="K390" s="245"/>
      <c r="L390" s="506"/>
      <c r="M390" s="506"/>
      <c r="N390" s="505"/>
      <c r="O390" s="245"/>
      <c r="P390" s="245"/>
      <c r="Q390" s="246"/>
      <c r="R390" s="246"/>
      <c r="S390" s="246"/>
      <c r="T390" s="246"/>
      <c r="U390" s="247"/>
      <c r="V390" s="247"/>
      <c r="W390" s="248"/>
      <c r="X390" s="247"/>
      <c r="Y390" s="248"/>
      <c r="Z390" s="247"/>
      <c r="AA390" s="247"/>
    </row>
    <row r="391" spans="1:27" s="536" customFormat="1" ht="12.75" hidden="1">
      <c r="A391" s="540"/>
      <c r="B391" s="527"/>
      <c r="C391" s="244"/>
      <c r="D391" s="244"/>
      <c r="E391" s="244"/>
      <c r="F391" s="244"/>
      <c r="G391" s="244"/>
      <c r="H391" s="244"/>
      <c r="I391" s="244"/>
      <c r="J391" s="244"/>
      <c r="K391" s="245"/>
      <c r="L391" s="506"/>
      <c r="M391" s="506"/>
      <c r="N391" s="505"/>
      <c r="O391" s="245"/>
      <c r="P391" s="245"/>
      <c r="Q391" s="246"/>
      <c r="R391" s="246"/>
      <c r="S391" s="246"/>
      <c r="T391" s="246"/>
      <c r="U391" s="247"/>
      <c r="V391" s="247"/>
      <c r="W391" s="248"/>
      <c r="X391" s="247"/>
      <c r="Y391" s="248"/>
      <c r="Z391" s="247"/>
      <c r="AA391" s="247"/>
    </row>
    <row r="392" spans="1:27" s="536" customFormat="1" ht="12.75" hidden="1">
      <c r="A392" s="540"/>
      <c r="B392" s="527"/>
      <c r="C392" s="244"/>
      <c r="D392" s="244"/>
      <c r="E392" s="244"/>
      <c r="F392" s="244"/>
      <c r="G392" s="244"/>
      <c r="H392" s="244"/>
      <c r="I392" s="244"/>
      <c r="J392" s="244"/>
      <c r="K392" s="245"/>
      <c r="L392" s="506"/>
      <c r="M392" s="506"/>
      <c r="N392" s="505"/>
      <c r="O392" s="245"/>
      <c r="P392" s="245"/>
      <c r="Q392" s="246"/>
      <c r="R392" s="246"/>
      <c r="S392" s="246"/>
      <c r="T392" s="246"/>
      <c r="U392" s="247"/>
      <c r="V392" s="247"/>
      <c r="W392" s="248"/>
      <c r="X392" s="247"/>
      <c r="Y392" s="248"/>
      <c r="Z392" s="247"/>
      <c r="AA392" s="247"/>
    </row>
    <row r="393" spans="1:27" s="536" customFormat="1" ht="12.75" hidden="1">
      <c r="A393" s="540"/>
      <c r="B393" s="527"/>
      <c r="C393" s="244"/>
      <c r="D393" s="244"/>
      <c r="E393" s="244"/>
      <c r="F393" s="244"/>
      <c r="G393" s="244"/>
      <c r="H393" s="244"/>
      <c r="I393" s="244"/>
      <c r="J393" s="244"/>
      <c r="K393" s="245"/>
      <c r="L393" s="506"/>
      <c r="M393" s="506"/>
      <c r="N393" s="505"/>
      <c r="O393" s="245"/>
      <c r="P393" s="245"/>
      <c r="Q393" s="246"/>
      <c r="R393" s="246"/>
      <c r="S393" s="246"/>
      <c r="T393" s="246"/>
      <c r="U393" s="247"/>
      <c r="V393" s="247"/>
      <c r="W393" s="248"/>
      <c r="X393" s="247"/>
      <c r="Y393" s="248"/>
      <c r="Z393" s="247"/>
      <c r="AA393" s="247"/>
    </row>
    <row r="394" spans="1:27" s="536" customFormat="1" ht="12.75" hidden="1">
      <c r="A394" s="540"/>
      <c r="B394" s="527"/>
      <c r="C394" s="244"/>
      <c r="D394" s="244"/>
      <c r="E394" s="244"/>
      <c r="F394" s="244"/>
      <c r="G394" s="244"/>
      <c r="H394" s="244"/>
      <c r="I394" s="244"/>
      <c r="J394" s="244"/>
      <c r="K394" s="245"/>
      <c r="L394" s="506"/>
      <c r="M394" s="506"/>
      <c r="N394" s="505"/>
      <c r="O394" s="245"/>
      <c r="P394" s="245"/>
      <c r="Q394" s="246"/>
      <c r="R394" s="246"/>
      <c r="S394" s="246"/>
      <c r="T394" s="246"/>
      <c r="U394" s="247"/>
      <c r="V394" s="247"/>
      <c r="W394" s="248"/>
      <c r="X394" s="247"/>
      <c r="Y394" s="248"/>
      <c r="Z394" s="247"/>
      <c r="AA394" s="247"/>
    </row>
    <row r="395" spans="1:27" s="536" customFormat="1" ht="12.75" hidden="1">
      <c r="A395" s="540"/>
      <c r="B395" s="527"/>
      <c r="C395" s="244"/>
      <c r="D395" s="244"/>
      <c r="E395" s="244"/>
      <c r="F395" s="244"/>
      <c r="G395" s="244"/>
      <c r="H395" s="244"/>
      <c r="I395" s="244"/>
      <c r="J395" s="244"/>
      <c r="K395" s="245"/>
      <c r="L395" s="506"/>
      <c r="M395" s="506"/>
      <c r="N395" s="505"/>
      <c r="O395" s="245"/>
      <c r="P395" s="245"/>
      <c r="Q395" s="246"/>
      <c r="R395" s="246"/>
      <c r="S395" s="246"/>
      <c r="T395" s="246"/>
      <c r="U395" s="247"/>
      <c r="V395" s="247"/>
      <c r="W395" s="248"/>
      <c r="X395" s="247"/>
      <c r="Y395" s="248"/>
      <c r="Z395" s="247"/>
      <c r="AA395" s="247"/>
    </row>
    <row r="396" spans="1:27" s="536" customFormat="1" ht="12.75" hidden="1">
      <c r="A396" s="540"/>
      <c r="B396" s="527"/>
      <c r="C396" s="244"/>
      <c r="D396" s="244"/>
      <c r="E396" s="244"/>
      <c r="F396" s="244"/>
      <c r="G396" s="244"/>
      <c r="H396" s="244"/>
      <c r="I396" s="244"/>
      <c r="J396" s="244"/>
      <c r="K396" s="245"/>
      <c r="L396" s="506"/>
      <c r="M396" s="506"/>
      <c r="N396" s="505"/>
      <c r="O396" s="245"/>
      <c r="P396" s="245"/>
      <c r="Q396" s="246"/>
      <c r="R396" s="246"/>
      <c r="S396" s="246"/>
      <c r="T396" s="246"/>
      <c r="U396" s="247"/>
      <c r="V396" s="247"/>
      <c r="W396" s="248"/>
      <c r="X396" s="247"/>
      <c r="Y396" s="248"/>
      <c r="Z396" s="247"/>
      <c r="AA396" s="247"/>
    </row>
    <row r="397" spans="1:27" s="536" customFormat="1" ht="12.75" hidden="1">
      <c r="A397" s="540"/>
      <c r="B397" s="527"/>
      <c r="C397" s="244"/>
      <c r="D397" s="244"/>
      <c r="E397" s="244"/>
      <c r="F397" s="244"/>
      <c r="G397" s="244"/>
      <c r="H397" s="244"/>
      <c r="I397" s="244"/>
      <c r="J397" s="244"/>
      <c r="K397" s="245"/>
      <c r="L397" s="506"/>
      <c r="M397" s="506"/>
      <c r="N397" s="505"/>
      <c r="O397" s="245"/>
      <c r="P397" s="245"/>
      <c r="Q397" s="246"/>
      <c r="R397" s="246"/>
      <c r="S397" s="246"/>
      <c r="T397" s="246"/>
      <c r="U397" s="247"/>
      <c r="V397" s="247"/>
      <c r="W397" s="248"/>
      <c r="X397" s="247"/>
      <c r="Y397" s="248"/>
      <c r="Z397" s="247"/>
      <c r="AA397" s="247"/>
    </row>
    <row r="398" spans="1:27" s="536" customFormat="1" ht="12.75" hidden="1">
      <c r="A398" s="540"/>
      <c r="B398" s="527"/>
      <c r="C398" s="244"/>
      <c r="D398" s="244"/>
      <c r="E398" s="244"/>
      <c r="F398" s="244"/>
      <c r="G398" s="244"/>
      <c r="H398" s="244"/>
      <c r="I398" s="244"/>
      <c r="J398" s="244"/>
      <c r="K398" s="245"/>
      <c r="L398" s="506"/>
      <c r="M398" s="506"/>
      <c r="N398" s="505"/>
      <c r="O398" s="245"/>
      <c r="P398" s="245"/>
      <c r="Q398" s="246"/>
      <c r="R398" s="246"/>
      <c r="S398" s="246"/>
      <c r="T398" s="246"/>
      <c r="U398" s="247"/>
      <c r="V398" s="247"/>
      <c r="W398" s="248"/>
      <c r="X398" s="247"/>
      <c r="Y398" s="248"/>
      <c r="Z398" s="247"/>
      <c r="AA398" s="247"/>
    </row>
    <row r="399" spans="1:27" s="536" customFormat="1" ht="12.75" hidden="1">
      <c r="A399" s="540"/>
      <c r="B399" s="527"/>
      <c r="C399" s="244"/>
      <c r="D399" s="244"/>
      <c r="E399" s="244"/>
      <c r="F399" s="244"/>
      <c r="G399" s="244"/>
      <c r="H399" s="244"/>
      <c r="I399" s="244"/>
      <c r="J399" s="244"/>
      <c r="K399" s="245"/>
      <c r="L399" s="506"/>
      <c r="M399" s="506"/>
      <c r="N399" s="505"/>
      <c r="O399" s="245"/>
      <c r="P399" s="245"/>
      <c r="Q399" s="246"/>
      <c r="R399" s="246"/>
      <c r="S399" s="246"/>
      <c r="T399" s="246"/>
      <c r="U399" s="247"/>
      <c r="V399" s="247"/>
      <c r="W399" s="248"/>
      <c r="X399" s="247"/>
      <c r="Y399" s="248"/>
      <c r="Z399" s="247"/>
      <c r="AA399" s="247"/>
    </row>
    <row r="400" spans="1:27" s="536" customFormat="1" ht="12.75" hidden="1">
      <c r="A400" s="540"/>
      <c r="B400" s="527"/>
      <c r="C400" s="244"/>
      <c r="D400" s="244"/>
      <c r="E400" s="244"/>
      <c r="F400" s="244"/>
      <c r="G400" s="244"/>
      <c r="H400" s="244"/>
      <c r="I400" s="244"/>
      <c r="J400" s="244"/>
      <c r="K400" s="245"/>
      <c r="L400" s="506"/>
      <c r="M400" s="506"/>
      <c r="N400" s="505"/>
      <c r="O400" s="245"/>
      <c r="P400" s="245"/>
      <c r="Q400" s="246"/>
      <c r="R400" s="246"/>
      <c r="S400" s="246"/>
      <c r="T400" s="246"/>
      <c r="U400" s="247"/>
      <c r="V400" s="247"/>
      <c r="W400" s="248"/>
      <c r="X400" s="247"/>
      <c r="Y400" s="248"/>
      <c r="Z400" s="247"/>
      <c r="AA400" s="247"/>
    </row>
    <row r="401" spans="1:27" s="536" customFormat="1" ht="12.75" hidden="1">
      <c r="A401" s="540"/>
      <c r="B401" s="527"/>
      <c r="C401" s="244"/>
      <c r="D401" s="244"/>
      <c r="E401" s="244"/>
      <c r="F401" s="244"/>
      <c r="G401" s="244"/>
      <c r="H401" s="244"/>
      <c r="I401" s="244"/>
      <c r="J401" s="244"/>
      <c r="K401" s="245"/>
      <c r="L401" s="506"/>
      <c r="M401" s="506"/>
      <c r="N401" s="505"/>
      <c r="O401" s="245"/>
      <c r="P401" s="245"/>
      <c r="Q401" s="246"/>
      <c r="R401" s="246"/>
      <c r="S401" s="246"/>
      <c r="T401" s="246"/>
      <c r="U401" s="247"/>
      <c r="V401" s="247"/>
      <c r="W401" s="248"/>
      <c r="X401" s="247"/>
      <c r="Y401" s="248"/>
      <c r="Z401" s="247"/>
      <c r="AA401" s="247"/>
    </row>
    <row r="402" spans="1:27" s="536" customFormat="1" ht="12.75" hidden="1">
      <c r="A402" s="540"/>
      <c r="B402" s="527"/>
      <c r="C402" s="244"/>
      <c r="D402" s="244"/>
      <c r="E402" s="244"/>
      <c r="F402" s="244"/>
      <c r="G402" s="244"/>
      <c r="H402" s="244"/>
      <c r="I402" s="244"/>
      <c r="J402" s="244"/>
      <c r="K402" s="245"/>
      <c r="L402" s="506"/>
      <c r="M402" s="506"/>
      <c r="N402" s="505"/>
      <c r="O402" s="245"/>
      <c r="P402" s="245"/>
      <c r="Q402" s="246"/>
      <c r="R402" s="246"/>
      <c r="S402" s="246"/>
      <c r="T402" s="246"/>
      <c r="U402" s="247"/>
      <c r="V402" s="247"/>
      <c r="W402" s="248"/>
      <c r="X402" s="247"/>
      <c r="Y402" s="248"/>
      <c r="Z402" s="247"/>
      <c r="AA402" s="247"/>
    </row>
    <row r="403" spans="1:27" s="536" customFormat="1" ht="12.75" hidden="1">
      <c r="A403" s="540"/>
      <c r="B403" s="527"/>
      <c r="C403" s="244"/>
      <c r="D403" s="244"/>
      <c r="E403" s="244"/>
      <c r="F403" s="244"/>
      <c r="G403" s="244"/>
      <c r="H403" s="244"/>
      <c r="I403" s="244"/>
      <c r="J403" s="244"/>
      <c r="K403" s="245"/>
      <c r="L403" s="506"/>
      <c r="M403" s="506"/>
      <c r="N403" s="505"/>
      <c r="O403" s="245"/>
      <c r="P403" s="245"/>
      <c r="Q403" s="246"/>
      <c r="R403" s="246"/>
      <c r="S403" s="246"/>
      <c r="T403" s="246"/>
      <c r="U403" s="247"/>
      <c r="V403" s="247"/>
      <c r="W403" s="248"/>
      <c r="X403" s="247"/>
      <c r="Y403" s="248"/>
      <c r="Z403" s="247"/>
      <c r="AA403" s="247"/>
    </row>
    <row r="404" spans="1:27" s="536" customFormat="1" ht="12.75" hidden="1">
      <c r="A404" s="540"/>
      <c r="B404" s="527"/>
      <c r="C404" s="244"/>
      <c r="D404" s="244"/>
      <c r="E404" s="244"/>
      <c r="F404" s="244"/>
      <c r="G404" s="244"/>
      <c r="H404" s="244"/>
      <c r="I404" s="244"/>
      <c r="J404" s="244"/>
      <c r="K404" s="245"/>
      <c r="L404" s="506"/>
      <c r="M404" s="506"/>
      <c r="N404" s="505"/>
      <c r="O404" s="245"/>
      <c r="P404" s="245"/>
      <c r="Q404" s="246"/>
      <c r="R404" s="246"/>
      <c r="S404" s="246"/>
      <c r="T404" s="246"/>
      <c r="U404" s="247"/>
      <c r="V404" s="247"/>
      <c r="W404" s="248"/>
      <c r="X404" s="247"/>
      <c r="Y404" s="248"/>
      <c r="Z404" s="247"/>
      <c r="AA404" s="247"/>
    </row>
    <row r="405" spans="1:27" s="536" customFormat="1" ht="12.75" hidden="1">
      <c r="A405" s="540"/>
      <c r="B405" s="527"/>
      <c r="C405" s="244"/>
      <c r="D405" s="244"/>
      <c r="E405" s="244"/>
      <c r="F405" s="244"/>
      <c r="G405" s="244"/>
      <c r="H405" s="244"/>
      <c r="I405" s="244"/>
      <c r="J405" s="244"/>
      <c r="K405" s="245"/>
      <c r="L405" s="506"/>
      <c r="M405" s="506"/>
      <c r="N405" s="505"/>
      <c r="O405" s="245"/>
      <c r="P405" s="245"/>
      <c r="Q405" s="246"/>
      <c r="R405" s="246"/>
      <c r="S405" s="246"/>
      <c r="T405" s="246"/>
      <c r="U405" s="247"/>
      <c r="V405" s="247"/>
      <c r="W405" s="248"/>
      <c r="X405" s="247"/>
      <c r="Y405" s="248"/>
      <c r="Z405" s="247"/>
      <c r="AA405" s="247"/>
    </row>
    <row r="406" spans="1:27" s="536" customFormat="1" ht="12.75" hidden="1">
      <c r="A406" s="540"/>
      <c r="B406" s="527"/>
      <c r="C406" s="244"/>
      <c r="D406" s="244"/>
      <c r="E406" s="244"/>
      <c r="F406" s="244"/>
      <c r="G406" s="244"/>
      <c r="H406" s="244"/>
      <c r="I406" s="244"/>
      <c r="J406" s="244"/>
      <c r="K406" s="245"/>
      <c r="L406" s="506"/>
      <c r="M406" s="506"/>
      <c r="N406" s="505"/>
      <c r="O406" s="245"/>
      <c r="P406" s="245"/>
      <c r="Q406" s="246"/>
      <c r="R406" s="246"/>
      <c r="S406" s="246"/>
      <c r="T406" s="246"/>
      <c r="U406" s="247"/>
      <c r="V406" s="247"/>
      <c r="W406" s="248"/>
      <c r="X406" s="247"/>
      <c r="Y406" s="248"/>
      <c r="Z406" s="247"/>
      <c r="AA406" s="247"/>
    </row>
    <row r="407" spans="1:27" s="536" customFormat="1" ht="12.75" hidden="1">
      <c r="A407" s="540"/>
      <c r="B407" s="527"/>
      <c r="C407" s="244"/>
      <c r="D407" s="244"/>
      <c r="E407" s="244"/>
      <c r="F407" s="244"/>
      <c r="G407" s="244"/>
      <c r="H407" s="244"/>
      <c r="I407" s="244"/>
      <c r="J407" s="244"/>
      <c r="K407" s="245"/>
      <c r="L407" s="506"/>
      <c r="M407" s="506"/>
      <c r="N407" s="505"/>
      <c r="O407" s="245"/>
      <c r="P407" s="245"/>
      <c r="Q407" s="246"/>
      <c r="R407" s="246"/>
      <c r="S407" s="246"/>
      <c r="T407" s="246"/>
      <c r="U407" s="247"/>
      <c r="V407" s="247"/>
      <c r="W407" s="248"/>
      <c r="X407" s="247"/>
      <c r="Y407" s="248"/>
      <c r="Z407" s="247"/>
      <c r="AA407" s="247"/>
    </row>
    <row r="408" spans="1:27" s="536" customFormat="1" ht="12.75" hidden="1">
      <c r="A408" s="540"/>
      <c r="B408" s="527"/>
      <c r="C408" s="244"/>
      <c r="D408" s="244"/>
      <c r="E408" s="244"/>
      <c r="F408" s="244"/>
      <c r="G408" s="244"/>
      <c r="H408" s="244"/>
      <c r="I408" s="244"/>
      <c r="J408" s="244"/>
      <c r="K408" s="245"/>
      <c r="L408" s="506"/>
      <c r="M408" s="506"/>
      <c r="N408" s="505"/>
      <c r="O408" s="245"/>
      <c r="P408" s="245"/>
      <c r="Q408" s="246"/>
      <c r="R408" s="246"/>
      <c r="S408" s="246"/>
      <c r="T408" s="246"/>
      <c r="U408" s="247"/>
      <c r="V408" s="247"/>
      <c r="W408" s="248"/>
      <c r="X408" s="247"/>
      <c r="Y408" s="248"/>
      <c r="Z408" s="247"/>
      <c r="AA408" s="247"/>
    </row>
    <row r="409" spans="1:27" s="536" customFormat="1" ht="12.75" hidden="1">
      <c r="A409" s="540"/>
      <c r="B409" s="527"/>
      <c r="C409" s="244"/>
      <c r="D409" s="244"/>
      <c r="E409" s="244"/>
      <c r="F409" s="244"/>
      <c r="G409" s="244"/>
      <c r="H409" s="244"/>
      <c r="I409" s="244"/>
      <c r="J409" s="244"/>
      <c r="K409" s="245"/>
      <c r="L409" s="506"/>
      <c r="M409" s="506"/>
      <c r="N409" s="505"/>
      <c r="O409" s="245"/>
      <c r="P409" s="245"/>
      <c r="Q409" s="246"/>
      <c r="R409" s="246"/>
      <c r="S409" s="246"/>
      <c r="T409" s="246"/>
      <c r="U409" s="247"/>
      <c r="V409" s="247"/>
      <c r="W409" s="248"/>
      <c r="X409" s="247"/>
      <c r="Y409" s="248"/>
      <c r="Z409" s="247"/>
      <c r="AA409" s="247"/>
    </row>
    <row r="410" spans="1:27" s="536" customFormat="1" ht="12.75" hidden="1">
      <c r="A410" s="540"/>
      <c r="B410" s="527"/>
      <c r="C410" s="244"/>
      <c r="D410" s="244"/>
      <c r="E410" s="244"/>
      <c r="F410" s="244"/>
      <c r="G410" s="244"/>
      <c r="H410" s="244"/>
      <c r="I410" s="244"/>
      <c r="J410" s="244"/>
      <c r="K410" s="245"/>
      <c r="L410" s="506"/>
      <c r="M410" s="506"/>
      <c r="N410" s="505"/>
      <c r="O410" s="245"/>
      <c r="P410" s="245"/>
      <c r="Q410" s="246"/>
      <c r="R410" s="246"/>
      <c r="S410" s="246"/>
      <c r="T410" s="246"/>
      <c r="U410" s="247"/>
      <c r="V410" s="247"/>
      <c r="W410" s="248"/>
      <c r="X410" s="247"/>
      <c r="Y410" s="248"/>
      <c r="Z410" s="247"/>
      <c r="AA410" s="247"/>
    </row>
    <row r="411" spans="1:27" s="536" customFormat="1" ht="12.75" hidden="1">
      <c r="A411" s="540"/>
      <c r="B411" s="527"/>
      <c r="C411" s="244"/>
      <c r="D411" s="244"/>
      <c r="E411" s="244"/>
      <c r="F411" s="244"/>
      <c r="G411" s="244"/>
      <c r="H411" s="244"/>
      <c r="I411" s="244"/>
      <c r="J411" s="244"/>
      <c r="K411" s="245"/>
      <c r="L411" s="506"/>
      <c r="M411" s="506"/>
      <c r="N411" s="505"/>
      <c r="O411" s="245"/>
      <c r="P411" s="245"/>
      <c r="Q411" s="246"/>
      <c r="R411" s="246"/>
      <c r="S411" s="246"/>
      <c r="T411" s="246"/>
      <c r="U411" s="247"/>
      <c r="V411" s="247"/>
      <c r="W411" s="248"/>
      <c r="X411" s="247"/>
      <c r="Y411" s="248"/>
      <c r="Z411" s="247"/>
      <c r="AA411" s="247"/>
    </row>
    <row r="412" spans="1:27" s="536" customFormat="1" ht="12.75" hidden="1">
      <c r="A412" s="540"/>
      <c r="B412" s="527"/>
      <c r="C412" s="244"/>
      <c r="D412" s="244"/>
      <c r="E412" s="244"/>
      <c r="F412" s="244"/>
      <c r="G412" s="244"/>
      <c r="H412" s="244"/>
      <c r="I412" s="244"/>
      <c r="J412" s="244"/>
      <c r="K412" s="245"/>
      <c r="L412" s="506"/>
      <c r="M412" s="506"/>
      <c r="N412" s="505"/>
      <c r="O412" s="245"/>
      <c r="P412" s="245"/>
      <c r="Q412" s="246"/>
      <c r="R412" s="246"/>
      <c r="S412" s="246"/>
      <c r="T412" s="246"/>
      <c r="U412" s="247"/>
      <c r="V412" s="247"/>
      <c r="W412" s="248"/>
      <c r="X412" s="247"/>
      <c r="Y412" s="248"/>
      <c r="Z412" s="247"/>
      <c r="AA412" s="247"/>
    </row>
    <row r="413" spans="1:27" s="536" customFormat="1" ht="12.75" hidden="1">
      <c r="A413" s="540"/>
      <c r="B413" s="527"/>
      <c r="C413" s="244"/>
      <c r="D413" s="244"/>
      <c r="E413" s="244"/>
      <c r="F413" s="244"/>
      <c r="G413" s="244"/>
      <c r="H413" s="244"/>
      <c r="I413" s="244"/>
      <c r="J413" s="244"/>
      <c r="K413" s="245"/>
      <c r="L413" s="506"/>
      <c r="M413" s="506"/>
      <c r="N413" s="505"/>
      <c r="O413" s="245"/>
      <c r="P413" s="245"/>
      <c r="Q413" s="246"/>
      <c r="R413" s="246"/>
      <c r="S413" s="246"/>
      <c r="T413" s="246"/>
      <c r="U413" s="247"/>
      <c r="V413" s="247"/>
      <c r="W413" s="248"/>
      <c r="X413" s="247"/>
      <c r="Y413" s="248"/>
      <c r="Z413" s="247"/>
      <c r="AA413" s="247"/>
    </row>
    <row r="414" spans="1:27" s="536" customFormat="1" ht="12.75" hidden="1">
      <c r="A414" s="540"/>
      <c r="B414" s="527"/>
      <c r="C414" s="244"/>
      <c r="D414" s="244"/>
      <c r="E414" s="244"/>
      <c r="F414" s="244"/>
      <c r="G414" s="244"/>
      <c r="H414" s="244"/>
      <c r="I414" s="244"/>
      <c r="J414" s="244"/>
      <c r="K414" s="245"/>
      <c r="L414" s="506"/>
      <c r="M414" s="506"/>
      <c r="N414" s="505"/>
      <c r="O414" s="245"/>
      <c r="P414" s="245"/>
      <c r="Q414" s="246"/>
      <c r="R414" s="246"/>
      <c r="S414" s="246"/>
      <c r="T414" s="246"/>
      <c r="U414" s="247"/>
      <c r="V414" s="247"/>
      <c r="W414" s="248"/>
      <c r="X414" s="247"/>
      <c r="Y414" s="248"/>
      <c r="Z414" s="247"/>
      <c r="AA414" s="247"/>
    </row>
    <row r="415" spans="1:27" s="536" customFormat="1" ht="12.75" hidden="1">
      <c r="A415" s="540"/>
      <c r="B415" s="527"/>
      <c r="C415" s="244"/>
      <c r="D415" s="244"/>
      <c r="E415" s="244"/>
      <c r="F415" s="244"/>
      <c r="G415" s="244"/>
      <c r="H415" s="244"/>
      <c r="I415" s="244"/>
      <c r="J415" s="244"/>
      <c r="K415" s="245"/>
      <c r="L415" s="506"/>
      <c r="M415" s="506"/>
      <c r="N415" s="505"/>
      <c r="O415" s="245"/>
      <c r="P415" s="245"/>
      <c r="Q415" s="246"/>
      <c r="R415" s="246"/>
      <c r="S415" s="246"/>
      <c r="T415" s="246"/>
      <c r="U415" s="247"/>
      <c r="V415" s="247"/>
      <c r="W415" s="248"/>
      <c r="X415" s="247"/>
      <c r="Y415" s="248"/>
      <c r="Z415" s="247"/>
      <c r="AA415" s="247"/>
    </row>
    <row r="416" spans="1:27" s="536" customFormat="1" ht="12.75" hidden="1">
      <c r="A416" s="540"/>
      <c r="B416" s="527"/>
      <c r="C416" s="244"/>
      <c r="D416" s="244"/>
      <c r="E416" s="244"/>
      <c r="F416" s="244"/>
      <c r="G416" s="244"/>
      <c r="H416" s="244"/>
      <c r="I416" s="244"/>
      <c r="J416" s="244"/>
      <c r="K416" s="245"/>
      <c r="L416" s="506"/>
      <c r="M416" s="506"/>
      <c r="N416" s="505"/>
      <c r="O416" s="245"/>
      <c r="P416" s="245"/>
      <c r="Q416" s="246"/>
      <c r="R416" s="246"/>
      <c r="S416" s="246"/>
      <c r="T416" s="246"/>
      <c r="U416" s="247"/>
      <c r="V416" s="247"/>
      <c r="W416" s="248"/>
      <c r="X416" s="247"/>
      <c r="Y416" s="248"/>
      <c r="Z416" s="247"/>
      <c r="AA416" s="247"/>
    </row>
    <row r="417" spans="1:27" s="536" customFormat="1" ht="12.75" hidden="1">
      <c r="A417" s="540"/>
      <c r="B417" s="527"/>
      <c r="C417" s="244"/>
      <c r="D417" s="244"/>
      <c r="E417" s="244"/>
      <c r="F417" s="244"/>
      <c r="G417" s="244"/>
      <c r="H417" s="244"/>
      <c r="I417" s="244"/>
      <c r="J417" s="244"/>
      <c r="K417" s="245"/>
      <c r="L417" s="506"/>
      <c r="M417" s="506"/>
      <c r="N417" s="505"/>
      <c r="O417" s="245"/>
      <c r="P417" s="245"/>
      <c r="Q417" s="246"/>
      <c r="R417" s="246"/>
      <c r="S417" s="246"/>
      <c r="T417" s="246"/>
      <c r="U417" s="247"/>
      <c r="V417" s="247"/>
      <c r="W417" s="248"/>
      <c r="X417" s="247"/>
      <c r="Y417" s="248"/>
      <c r="Z417" s="247"/>
      <c r="AA417" s="247"/>
    </row>
    <row r="418" spans="1:27" s="539" customFormat="1" ht="12.75" hidden="1">
      <c r="A418" s="538"/>
      <c r="B418" s="526"/>
      <c r="C418" s="144"/>
      <c r="D418" s="144"/>
      <c r="E418" s="144"/>
      <c r="F418" s="144"/>
      <c r="G418" s="144"/>
      <c r="H418" s="144"/>
      <c r="I418" s="144"/>
      <c r="J418" s="144"/>
      <c r="K418" s="245"/>
      <c r="L418" s="146"/>
      <c r="M418" s="146"/>
      <c r="N418" s="147"/>
      <c r="O418" s="145"/>
      <c r="P418" s="145"/>
      <c r="Q418" s="148"/>
      <c r="R418" s="148"/>
      <c r="S418" s="148"/>
      <c r="T418" s="148"/>
      <c r="U418" s="149"/>
      <c r="V418" s="149"/>
      <c r="W418" s="150"/>
      <c r="X418" s="149"/>
      <c r="Y418" s="150"/>
      <c r="Z418" s="149"/>
      <c r="AA418" s="149"/>
    </row>
    <row r="419" spans="1:27" s="536" customFormat="1" ht="12.75" hidden="1">
      <c r="A419" s="540"/>
      <c r="B419" s="527"/>
      <c r="C419" s="244"/>
      <c r="D419" s="244"/>
      <c r="E419" s="244"/>
      <c r="F419" s="244"/>
      <c r="G419" s="244"/>
      <c r="H419" s="244"/>
      <c r="I419" s="244"/>
      <c r="J419" s="244"/>
      <c r="K419" s="245"/>
      <c r="L419" s="506"/>
      <c r="M419" s="506"/>
      <c r="N419" s="505"/>
      <c r="O419" s="245"/>
      <c r="P419" s="245"/>
      <c r="Q419" s="246"/>
      <c r="R419" s="246"/>
      <c r="S419" s="246"/>
      <c r="T419" s="246"/>
      <c r="U419" s="247"/>
      <c r="V419" s="247"/>
      <c r="W419" s="248"/>
      <c r="X419" s="247"/>
      <c r="Y419" s="248"/>
      <c r="Z419" s="247"/>
      <c r="AA419" s="247"/>
    </row>
    <row r="420" spans="1:27" s="536" customFormat="1" ht="12.75" hidden="1">
      <c r="A420" s="540"/>
      <c r="B420" s="527"/>
      <c r="C420" s="244"/>
      <c r="D420" s="244"/>
      <c r="E420" s="244"/>
      <c r="F420" s="244"/>
      <c r="G420" s="244"/>
      <c r="H420" s="244"/>
      <c r="I420" s="244"/>
      <c r="J420" s="244"/>
      <c r="K420" s="245"/>
      <c r="L420" s="506"/>
      <c r="M420" s="506"/>
      <c r="N420" s="505"/>
      <c r="O420" s="245"/>
      <c r="P420" s="245"/>
      <c r="Q420" s="246"/>
      <c r="R420" s="246"/>
      <c r="S420" s="246"/>
      <c r="T420" s="246"/>
      <c r="U420" s="247"/>
      <c r="V420" s="247"/>
      <c r="W420" s="248"/>
      <c r="X420" s="247"/>
      <c r="Y420" s="248"/>
      <c r="Z420" s="247"/>
      <c r="AA420" s="247"/>
    </row>
    <row r="421" spans="1:27" s="536" customFormat="1" ht="12.75" hidden="1">
      <c r="A421" s="540"/>
      <c r="B421" s="527"/>
      <c r="C421" s="244"/>
      <c r="D421" s="244"/>
      <c r="E421" s="244"/>
      <c r="F421" s="244"/>
      <c r="G421" s="244"/>
      <c r="H421" s="244"/>
      <c r="I421" s="244"/>
      <c r="J421" s="244"/>
      <c r="K421" s="245"/>
      <c r="L421" s="506"/>
      <c r="M421" s="506"/>
      <c r="N421" s="505"/>
      <c r="O421" s="245"/>
      <c r="P421" s="245"/>
      <c r="Q421" s="246"/>
      <c r="R421" s="246"/>
      <c r="S421" s="246"/>
      <c r="T421" s="246"/>
      <c r="U421" s="247"/>
      <c r="V421" s="247"/>
      <c r="W421" s="248"/>
      <c r="X421" s="247"/>
      <c r="Y421" s="248"/>
      <c r="Z421" s="247"/>
      <c r="AA421" s="247"/>
    </row>
    <row r="422" spans="1:27" s="536" customFormat="1" ht="12.75" hidden="1">
      <c r="A422" s="540"/>
      <c r="B422" s="527"/>
      <c r="C422" s="244"/>
      <c r="D422" s="244"/>
      <c r="E422" s="244"/>
      <c r="F422" s="244"/>
      <c r="G422" s="244"/>
      <c r="H422" s="244"/>
      <c r="I422" s="244"/>
      <c r="J422" s="244"/>
      <c r="K422" s="245"/>
      <c r="L422" s="506"/>
      <c r="M422" s="506"/>
      <c r="N422" s="505"/>
      <c r="O422" s="245"/>
      <c r="P422" s="245"/>
      <c r="Q422" s="246"/>
      <c r="R422" s="246"/>
      <c r="S422" s="246"/>
      <c r="T422" s="246"/>
      <c r="U422" s="247"/>
      <c r="V422" s="247"/>
      <c r="W422" s="248"/>
      <c r="X422" s="247"/>
      <c r="Y422" s="248"/>
      <c r="Z422" s="247"/>
      <c r="AA422" s="247"/>
    </row>
    <row r="423" spans="1:27" s="536" customFormat="1" ht="12.75" hidden="1">
      <c r="A423" s="540"/>
      <c r="B423" s="527"/>
      <c r="C423" s="244"/>
      <c r="D423" s="244"/>
      <c r="E423" s="244"/>
      <c r="F423" s="244"/>
      <c r="G423" s="244"/>
      <c r="H423" s="244"/>
      <c r="I423" s="244"/>
      <c r="J423" s="244"/>
      <c r="K423" s="245"/>
      <c r="L423" s="506"/>
      <c r="M423" s="506"/>
      <c r="N423" s="505"/>
      <c r="O423" s="245"/>
      <c r="P423" s="245"/>
      <c r="Q423" s="246"/>
      <c r="R423" s="246"/>
      <c r="S423" s="246"/>
      <c r="T423" s="246"/>
      <c r="U423" s="247"/>
      <c r="V423" s="247"/>
      <c r="W423" s="248"/>
      <c r="X423" s="247"/>
      <c r="Y423" s="248"/>
      <c r="Z423" s="247"/>
      <c r="AA423" s="247"/>
    </row>
    <row r="424" spans="1:27" s="539" customFormat="1" ht="12.75" hidden="1">
      <c r="A424" s="538"/>
      <c r="B424" s="526"/>
      <c r="C424" s="144"/>
      <c r="D424" s="144"/>
      <c r="E424" s="144"/>
      <c r="F424" s="144"/>
      <c r="G424" s="144"/>
      <c r="H424" s="144"/>
      <c r="I424" s="144"/>
      <c r="J424" s="144"/>
      <c r="K424" s="245"/>
      <c r="L424" s="146"/>
      <c r="M424" s="146"/>
      <c r="N424" s="147"/>
      <c r="O424" s="145"/>
      <c r="P424" s="145"/>
      <c r="Q424" s="148"/>
      <c r="R424" s="148"/>
      <c r="S424" s="148"/>
      <c r="T424" s="148"/>
      <c r="U424" s="149"/>
      <c r="V424" s="149"/>
      <c r="W424" s="150"/>
      <c r="X424" s="149"/>
      <c r="Y424" s="150"/>
      <c r="Z424" s="149"/>
      <c r="AA424" s="149"/>
    </row>
    <row r="425" spans="1:27" s="536" customFormat="1" ht="12.75" hidden="1">
      <c r="A425" s="540"/>
      <c r="B425" s="527"/>
      <c r="C425" s="244"/>
      <c r="D425" s="244"/>
      <c r="E425" s="244"/>
      <c r="F425" s="244"/>
      <c r="G425" s="244"/>
      <c r="H425" s="244"/>
      <c r="I425" s="244"/>
      <c r="J425" s="244"/>
      <c r="K425" s="245"/>
      <c r="L425" s="506"/>
      <c r="M425" s="506"/>
      <c r="N425" s="505"/>
      <c r="O425" s="245"/>
      <c r="P425" s="245"/>
      <c r="Q425" s="246"/>
      <c r="R425" s="246"/>
      <c r="S425" s="246"/>
      <c r="T425" s="246"/>
      <c r="U425" s="247"/>
      <c r="V425" s="247"/>
      <c r="W425" s="248"/>
      <c r="X425" s="247"/>
      <c r="Y425" s="248"/>
      <c r="Z425" s="247"/>
      <c r="AA425" s="247"/>
    </row>
    <row r="426" spans="1:27" s="536" customFormat="1" ht="12.75" hidden="1">
      <c r="A426" s="540"/>
      <c r="B426" s="527"/>
      <c r="C426" s="244"/>
      <c r="D426" s="244"/>
      <c r="E426" s="244"/>
      <c r="F426" s="244"/>
      <c r="G426" s="244"/>
      <c r="H426" s="244"/>
      <c r="I426" s="244"/>
      <c r="J426" s="244"/>
      <c r="K426" s="245"/>
      <c r="L426" s="506"/>
      <c r="M426" s="506"/>
      <c r="N426" s="505"/>
      <c r="O426" s="245"/>
      <c r="P426" s="245"/>
      <c r="Q426" s="246"/>
      <c r="R426" s="246"/>
      <c r="S426" s="246"/>
      <c r="T426" s="246"/>
      <c r="U426" s="247"/>
      <c r="V426" s="247"/>
      <c r="W426" s="248"/>
      <c r="X426" s="247"/>
      <c r="Y426" s="248"/>
      <c r="Z426" s="247"/>
      <c r="AA426" s="247"/>
    </row>
    <row r="427" spans="1:27" s="536" customFormat="1" ht="12.75" hidden="1">
      <c r="A427" s="540"/>
      <c r="B427" s="527"/>
      <c r="C427" s="244"/>
      <c r="D427" s="244"/>
      <c r="E427" s="244"/>
      <c r="F427" s="244"/>
      <c r="G427" s="244"/>
      <c r="H427" s="244"/>
      <c r="I427" s="244"/>
      <c r="J427" s="244"/>
      <c r="K427" s="245"/>
      <c r="L427" s="506"/>
      <c r="M427" s="506"/>
      <c r="N427" s="505"/>
      <c r="O427" s="245"/>
      <c r="P427" s="245"/>
      <c r="Q427" s="246"/>
      <c r="R427" s="246"/>
      <c r="S427" s="246"/>
      <c r="T427" s="246"/>
      <c r="U427" s="247"/>
      <c r="V427" s="247"/>
      <c r="W427" s="248"/>
      <c r="X427" s="247"/>
      <c r="Y427" s="248"/>
      <c r="Z427" s="247"/>
      <c r="AA427" s="247"/>
    </row>
    <row r="428" spans="1:27" s="536" customFormat="1" ht="12.75" hidden="1">
      <c r="A428" s="540"/>
      <c r="B428" s="527"/>
      <c r="C428" s="244"/>
      <c r="D428" s="244"/>
      <c r="E428" s="244"/>
      <c r="F428" s="244"/>
      <c r="G428" s="244"/>
      <c r="H428" s="244"/>
      <c r="I428" s="244"/>
      <c r="J428" s="244"/>
      <c r="K428" s="245"/>
      <c r="L428" s="506"/>
      <c r="M428" s="506"/>
      <c r="N428" s="505"/>
      <c r="O428" s="245"/>
      <c r="P428" s="245"/>
      <c r="Q428" s="246"/>
      <c r="R428" s="246"/>
      <c r="S428" s="246"/>
      <c r="T428" s="246"/>
      <c r="U428" s="247"/>
      <c r="V428" s="247"/>
      <c r="W428" s="248"/>
      <c r="X428" s="247"/>
      <c r="Y428" s="248"/>
      <c r="Z428" s="247"/>
      <c r="AA428" s="247"/>
    </row>
    <row r="429" spans="1:27" s="536" customFormat="1" ht="12.75" hidden="1">
      <c r="A429" s="540"/>
      <c r="B429" s="527"/>
      <c r="C429" s="244"/>
      <c r="D429" s="244"/>
      <c r="E429" s="244"/>
      <c r="F429" s="244"/>
      <c r="G429" s="244"/>
      <c r="H429" s="244"/>
      <c r="I429" s="244"/>
      <c r="J429" s="244"/>
      <c r="K429" s="245"/>
      <c r="L429" s="506"/>
      <c r="M429" s="506"/>
      <c r="N429" s="505"/>
      <c r="O429" s="245"/>
      <c r="P429" s="245"/>
      <c r="Q429" s="246"/>
      <c r="R429" s="246"/>
      <c r="S429" s="246"/>
      <c r="T429" s="246"/>
      <c r="U429" s="247"/>
      <c r="V429" s="247"/>
      <c r="W429" s="248"/>
      <c r="X429" s="247"/>
      <c r="Y429" s="248"/>
      <c r="Z429" s="247"/>
      <c r="AA429" s="247"/>
    </row>
    <row r="430" spans="1:27" s="539" customFormat="1" ht="12.75" hidden="1">
      <c r="A430" s="538"/>
      <c r="B430" s="526"/>
      <c r="C430" s="144"/>
      <c r="D430" s="144"/>
      <c r="E430" s="144"/>
      <c r="F430" s="144"/>
      <c r="G430" s="144"/>
      <c r="H430" s="144"/>
      <c r="I430" s="144"/>
      <c r="J430" s="144"/>
      <c r="K430" s="245"/>
      <c r="L430" s="146"/>
      <c r="M430" s="146"/>
      <c r="N430" s="147"/>
      <c r="O430" s="145"/>
      <c r="P430" s="145"/>
      <c r="Q430" s="148"/>
      <c r="R430" s="148"/>
      <c r="S430" s="148"/>
      <c r="T430" s="148"/>
      <c r="U430" s="149"/>
      <c r="V430" s="149"/>
      <c r="W430" s="150"/>
      <c r="X430" s="149"/>
      <c r="Y430" s="150"/>
      <c r="Z430" s="149"/>
      <c r="AA430" s="149"/>
    </row>
    <row r="431" spans="1:27" s="536" customFormat="1" ht="12.75" hidden="1">
      <c r="A431" s="540"/>
      <c r="B431" s="527"/>
      <c r="C431" s="244"/>
      <c r="D431" s="244"/>
      <c r="E431" s="244"/>
      <c r="F431" s="244"/>
      <c r="G431" s="244"/>
      <c r="H431" s="244"/>
      <c r="I431" s="244"/>
      <c r="J431" s="244"/>
      <c r="K431" s="245"/>
      <c r="L431" s="506"/>
      <c r="M431" s="506"/>
      <c r="N431" s="505"/>
      <c r="O431" s="245"/>
      <c r="P431" s="245"/>
      <c r="Q431" s="246"/>
      <c r="R431" s="246"/>
      <c r="S431" s="246"/>
      <c r="T431" s="246"/>
      <c r="U431" s="247"/>
      <c r="V431" s="247"/>
      <c r="W431" s="248"/>
      <c r="X431" s="247"/>
      <c r="Y431" s="248"/>
      <c r="Z431" s="247"/>
      <c r="AA431" s="247"/>
    </row>
    <row r="432" spans="1:27" s="536" customFormat="1" ht="12.75" hidden="1">
      <c r="A432" s="540"/>
      <c r="B432" s="527"/>
      <c r="C432" s="244"/>
      <c r="D432" s="244"/>
      <c r="E432" s="244"/>
      <c r="F432" s="244"/>
      <c r="G432" s="244"/>
      <c r="H432" s="244"/>
      <c r="I432" s="244"/>
      <c r="J432" s="244"/>
      <c r="K432" s="245"/>
      <c r="L432" s="506"/>
      <c r="M432" s="506"/>
      <c r="N432" s="505"/>
      <c r="O432" s="245"/>
      <c r="P432" s="245"/>
      <c r="Q432" s="246"/>
      <c r="R432" s="246"/>
      <c r="S432" s="246"/>
      <c r="T432" s="246"/>
      <c r="U432" s="247"/>
      <c r="V432" s="247"/>
      <c r="W432" s="248"/>
      <c r="X432" s="247"/>
      <c r="Y432" s="248"/>
      <c r="Z432" s="247"/>
      <c r="AA432" s="247"/>
    </row>
    <row r="433" spans="1:27" s="536" customFormat="1" ht="12.75" hidden="1">
      <c r="A433" s="540"/>
      <c r="B433" s="527"/>
      <c r="C433" s="244"/>
      <c r="D433" s="244"/>
      <c r="E433" s="244"/>
      <c r="F433" s="244"/>
      <c r="G433" s="244"/>
      <c r="H433" s="244"/>
      <c r="I433" s="244"/>
      <c r="J433" s="244"/>
      <c r="K433" s="245"/>
      <c r="L433" s="506"/>
      <c r="M433" s="506"/>
      <c r="N433" s="505"/>
      <c r="O433" s="245"/>
      <c r="P433" s="245"/>
      <c r="Q433" s="246"/>
      <c r="R433" s="246"/>
      <c r="S433" s="246"/>
      <c r="T433" s="246"/>
      <c r="U433" s="247"/>
      <c r="V433" s="247"/>
      <c r="W433" s="248"/>
      <c r="X433" s="247"/>
      <c r="Y433" s="248"/>
      <c r="Z433" s="247"/>
      <c r="AA433" s="247"/>
    </row>
    <row r="434" spans="1:27" s="536" customFormat="1" ht="12.75" hidden="1">
      <c r="A434" s="540"/>
      <c r="B434" s="527"/>
      <c r="C434" s="244"/>
      <c r="D434" s="244"/>
      <c r="E434" s="244"/>
      <c r="F434" s="244"/>
      <c r="G434" s="244"/>
      <c r="H434" s="244"/>
      <c r="I434" s="244"/>
      <c r="J434" s="244"/>
      <c r="K434" s="245"/>
      <c r="L434" s="506"/>
      <c r="M434" s="506"/>
      <c r="N434" s="505"/>
      <c r="O434" s="245"/>
      <c r="P434" s="245"/>
      <c r="Q434" s="246"/>
      <c r="R434" s="246"/>
      <c r="S434" s="246"/>
      <c r="T434" s="246"/>
      <c r="U434" s="247"/>
      <c r="V434" s="247"/>
      <c r="W434" s="248"/>
      <c r="X434" s="247"/>
      <c r="Y434" s="248"/>
      <c r="Z434" s="247"/>
      <c r="AA434" s="247"/>
    </row>
    <row r="435" spans="1:27" s="536" customFormat="1" ht="12.75" hidden="1">
      <c r="A435" s="540"/>
      <c r="B435" s="527"/>
      <c r="C435" s="244"/>
      <c r="D435" s="244"/>
      <c r="E435" s="244"/>
      <c r="F435" s="244"/>
      <c r="G435" s="244"/>
      <c r="H435" s="244"/>
      <c r="I435" s="244"/>
      <c r="J435" s="244"/>
      <c r="K435" s="245"/>
      <c r="L435" s="506"/>
      <c r="M435" s="506"/>
      <c r="N435" s="505"/>
      <c r="O435" s="245"/>
      <c r="P435" s="245"/>
      <c r="Q435" s="246"/>
      <c r="R435" s="246"/>
      <c r="S435" s="246"/>
      <c r="T435" s="246"/>
      <c r="U435" s="247"/>
      <c r="V435" s="247"/>
      <c r="W435" s="248"/>
      <c r="X435" s="247"/>
      <c r="Y435" s="248"/>
      <c r="Z435" s="247"/>
      <c r="AA435" s="247"/>
    </row>
    <row r="436" spans="1:27" s="536" customFormat="1" ht="12.75" hidden="1">
      <c r="A436" s="540"/>
      <c r="B436" s="527"/>
      <c r="C436" s="244"/>
      <c r="D436" s="244"/>
      <c r="E436" s="244"/>
      <c r="F436" s="244"/>
      <c r="G436" s="244"/>
      <c r="H436" s="244"/>
      <c r="I436" s="244"/>
      <c r="J436" s="244"/>
      <c r="K436" s="245"/>
      <c r="L436" s="506"/>
      <c r="M436" s="506"/>
      <c r="N436" s="505"/>
      <c r="O436" s="245"/>
      <c r="P436" s="245"/>
      <c r="Q436" s="246"/>
      <c r="R436" s="246"/>
      <c r="S436" s="246"/>
      <c r="T436" s="246"/>
      <c r="U436" s="247"/>
      <c r="V436" s="247"/>
      <c r="W436" s="248"/>
      <c r="X436" s="247"/>
      <c r="Y436" s="248"/>
      <c r="Z436" s="247"/>
      <c r="AA436" s="247"/>
    </row>
    <row r="437" spans="1:27" s="536" customFormat="1" ht="12.75" hidden="1">
      <c r="A437" s="540"/>
      <c r="B437" s="527"/>
      <c r="C437" s="244"/>
      <c r="D437" s="244"/>
      <c r="E437" s="244"/>
      <c r="F437" s="244"/>
      <c r="G437" s="244"/>
      <c r="H437" s="244"/>
      <c r="I437" s="244"/>
      <c r="J437" s="244"/>
      <c r="K437" s="245"/>
      <c r="L437" s="506"/>
      <c r="M437" s="506"/>
      <c r="N437" s="505"/>
      <c r="O437" s="245"/>
      <c r="P437" s="245"/>
      <c r="Q437" s="246"/>
      <c r="R437" s="246"/>
      <c r="S437" s="246"/>
      <c r="T437" s="246"/>
      <c r="U437" s="247"/>
      <c r="V437" s="247"/>
      <c r="W437" s="248"/>
      <c r="X437" s="247"/>
      <c r="Y437" s="248"/>
      <c r="Z437" s="247"/>
      <c r="AA437" s="247"/>
    </row>
    <row r="438" spans="1:27" s="536" customFormat="1" ht="12.75" hidden="1">
      <c r="A438" s="540"/>
      <c r="B438" s="527"/>
      <c r="C438" s="244"/>
      <c r="D438" s="244"/>
      <c r="E438" s="244"/>
      <c r="F438" s="244"/>
      <c r="G438" s="244"/>
      <c r="H438" s="244"/>
      <c r="I438" s="244"/>
      <c r="J438" s="244"/>
      <c r="K438" s="245"/>
      <c r="L438" s="506"/>
      <c r="M438" s="506"/>
      <c r="N438" s="505"/>
      <c r="O438" s="245"/>
      <c r="P438" s="245"/>
      <c r="Q438" s="246"/>
      <c r="R438" s="246"/>
      <c r="S438" s="246"/>
      <c r="T438" s="246"/>
      <c r="U438" s="247"/>
      <c r="V438" s="247"/>
      <c r="W438" s="248"/>
      <c r="X438" s="247"/>
      <c r="Y438" s="248"/>
      <c r="Z438" s="247"/>
      <c r="AA438" s="247"/>
    </row>
    <row r="439" spans="1:27" s="536" customFormat="1" ht="12.75" hidden="1">
      <c r="A439" s="540"/>
      <c r="B439" s="527"/>
      <c r="C439" s="244"/>
      <c r="D439" s="244"/>
      <c r="E439" s="244"/>
      <c r="F439" s="244"/>
      <c r="G439" s="244"/>
      <c r="H439" s="244"/>
      <c r="I439" s="244"/>
      <c r="J439" s="244"/>
      <c r="K439" s="245"/>
      <c r="L439" s="506"/>
      <c r="M439" s="506"/>
      <c r="N439" s="505"/>
      <c r="O439" s="245"/>
      <c r="P439" s="245"/>
      <c r="Q439" s="246"/>
      <c r="R439" s="246"/>
      <c r="S439" s="246"/>
      <c r="T439" s="246"/>
      <c r="U439" s="247"/>
      <c r="V439" s="247"/>
      <c r="W439" s="248"/>
      <c r="X439" s="247"/>
      <c r="Y439" s="248"/>
      <c r="Z439" s="247"/>
      <c r="AA439" s="247"/>
    </row>
    <row r="440" spans="1:27" s="536" customFormat="1" ht="12.75" hidden="1">
      <c r="A440" s="540"/>
      <c r="B440" s="527"/>
      <c r="C440" s="244"/>
      <c r="D440" s="244"/>
      <c r="E440" s="244"/>
      <c r="F440" s="244"/>
      <c r="G440" s="244"/>
      <c r="H440" s="244"/>
      <c r="I440" s="244"/>
      <c r="J440" s="244"/>
      <c r="K440" s="245"/>
      <c r="L440" s="506"/>
      <c r="M440" s="506"/>
      <c r="N440" s="505"/>
      <c r="O440" s="245"/>
      <c r="P440" s="245"/>
      <c r="Q440" s="246"/>
      <c r="R440" s="246"/>
      <c r="S440" s="246"/>
      <c r="T440" s="246"/>
      <c r="U440" s="247"/>
      <c r="V440" s="247"/>
      <c r="W440" s="248"/>
      <c r="X440" s="247"/>
      <c r="Y440" s="248"/>
      <c r="Z440" s="247"/>
      <c r="AA440" s="247"/>
    </row>
    <row r="441" spans="1:27" s="536" customFormat="1" ht="12.75" hidden="1">
      <c r="A441" s="540"/>
      <c r="B441" s="527"/>
      <c r="C441" s="244"/>
      <c r="D441" s="244"/>
      <c r="E441" s="244"/>
      <c r="F441" s="244"/>
      <c r="G441" s="244"/>
      <c r="H441" s="244"/>
      <c r="I441" s="244"/>
      <c r="J441" s="244"/>
      <c r="K441" s="245"/>
      <c r="L441" s="506"/>
      <c r="M441" s="506"/>
      <c r="N441" s="505"/>
      <c r="O441" s="245"/>
      <c r="P441" s="245"/>
      <c r="Q441" s="246"/>
      <c r="R441" s="246"/>
      <c r="S441" s="246"/>
      <c r="T441" s="246"/>
      <c r="U441" s="247"/>
      <c r="V441" s="247"/>
      <c r="W441" s="248"/>
      <c r="X441" s="247"/>
      <c r="Y441" s="248"/>
      <c r="Z441" s="247"/>
      <c r="AA441" s="247"/>
    </row>
    <row r="442" spans="1:27" s="536" customFormat="1" ht="12.75" hidden="1">
      <c r="A442" s="540"/>
      <c r="B442" s="527"/>
      <c r="C442" s="244"/>
      <c r="D442" s="244"/>
      <c r="E442" s="244"/>
      <c r="F442" s="244"/>
      <c r="G442" s="244"/>
      <c r="H442" s="244"/>
      <c r="I442" s="244"/>
      <c r="J442" s="244"/>
      <c r="K442" s="245"/>
      <c r="L442" s="506"/>
      <c r="M442" s="506"/>
      <c r="N442" s="505"/>
      <c r="O442" s="245"/>
      <c r="P442" s="245"/>
      <c r="Q442" s="246"/>
      <c r="R442" s="246"/>
      <c r="S442" s="246"/>
      <c r="T442" s="246"/>
      <c r="U442" s="247"/>
      <c r="V442" s="247"/>
      <c r="W442" s="248"/>
      <c r="X442" s="247"/>
      <c r="Y442" s="248"/>
      <c r="Z442" s="247"/>
      <c r="AA442" s="247"/>
    </row>
    <row r="443" spans="1:27" s="536" customFormat="1" ht="12.75" hidden="1">
      <c r="A443" s="540"/>
      <c r="B443" s="527"/>
      <c r="C443" s="244"/>
      <c r="D443" s="244"/>
      <c r="E443" s="244"/>
      <c r="F443" s="244"/>
      <c r="G443" s="244"/>
      <c r="H443" s="244"/>
      <c r="I443" s="244"/>
      <c r="J443" s="244"/>
      <c r="K443" s="245"/>
      <c r="L443" s="506"/>
      <c r="M443" s="506"/>
      <c r="N443" s="505"/>
      <c r="O443" s="245"/>
      <c r="P443" s="245"/>
      <c r="Q443" s="246"/>
      <c r="R443" s="246"/>
      <c r="S443" s="246"/>
      <c r="T443" s="246"/>
      <c r="U443" s="247"/>
      <c r="V443" s="247"/>
      <c r="W443" s="248"/>
      <c r="X443" s="247"/>
      <c r="Y443" s="248"/>
      <c r="Z443" s="247"/>
      <c r="AA443" s="247"/>
    </row>
    <row r="444" spans="1:27" s="536" customFormat="1" ht="12.75" hidden="1">
      <c r="A444" s="540"/>
      <c r="B444" s="527"/>
      <c r="C444" s="244"/>
      <c r="D444" s="244"/>
      <c r="E444" s="244"/>
      <c r="F444" s="244"/>
      <c r="G444" s="244"/>
      <c r="H444" s="244"/>
      <c r="I444" s="244"/>
      <c r="J444" s="244"/>
      <c r="K444" s="245"/>
      <c r="L444" s="506"/>
      <c r="M444" s="506"/>
      <c r="N444" s="505"/>
      <c r="O444" s="245"/>
      <c r="P444" s="245"/>
      <c r="Q444" s="246"/>
      <c r="R444" s="246"/>
      <c r="S444" s="246"/>
      <c r="T444" s="246"/>
      <c r="U444" s="247"/>
      <c r="V444" s="247"/>
      <c r="W444" s="248"/>
      <c r="X444" s="247"/>
      <c r="Y444" s="248"/>
      <c r="Z444" s="247"/>
      <c r="AA444" s="247"/>
    </row>
    <row r="445" spans="1:27" s="536" customFormat="1" ht="12.75" hidden="1">
      <c r="A445" s="540"/>
      <c r="B445" s="527"/>
      <c r="C445" s="244"/>
      <c r="D445" s="244"/>
      <c r="E445" s="244"/>
      <c r="F445" s="244"/>
      <c r="G445" s="244"/>
      <c r="H445" s="244"/>
      <c r="I445" s="244"/>
      <c r="J445" s="244"/>
      <c r="K445" s="245"/>
      <c r="L445" s="506"/>
      <c r="M445" s="506"/>
      <c r="N445" s="505"/>
      <c r="O445" s="245"/>
      <c r="P445" s="245"/>
      <c r="Q445" s="246"/>
      <c r="R445" s="246"/>
      <c r="S445" s="246"/>
      <c r="T445" s="246"/>
      <c r="U445" s="247"/>
      <c r="V445" s="247"/>
      <c r="W445" s="248"/>
      <c r="X445" s="247"/>
      <c r="Y445" s="248"/>
      <c r="Z445" s="247"/>
      <c r="AA445" s="247"/>
    </row>
    <row r="446" spans="1:27" s="536" customFormat="1" ht="12.75" hidden="1">
      <c r="A446" s="540"/>
      <c r="B446" s="527"/>
      <c r="C446" s="244"/>
      <c r="D446" s="244"/>
      <c r="E446" s="244"/>
      <c r="F446" s="244"/>
      <c r="G446" s="244"/>
      <c r="H446" s="244"/>
      <c r="I446" s="244"/>
      <c r="J446" s="244"/>
      <c r="K446" s="245"/>
      <c r="L446" s="506"/>
      <c r="M446" s="506"/>
      <c r="N446" s="505"/>
      <c r="O446" s="245"/>
      <c r="P446" s="245"/>
      <c r="Q446" s="246"/>
      <c r="R446" s="246"/>
      <c r="S446" s="246"/>
      <c r="T446" s="246"/>
      <c r="U446" s="247"/>
      <c r="V446" s="247"/>
      <c r="W446" s="248"/>
      <c r="X446" s="247"/>
      <c r="Y446" s="248"/>
      <c r="Z446" s="247"/>
      <c r="AA446" s="247"/>
    </row>
    <row r="447" spans="1:27" s="536" customFormat="1" ht="1.5" customHeight="1" hidden="1">
      <c r="A447" s="540"/>
      <c r="B447" s="527"/>
      <c r="C447" s="244"/>
      <c r="D447" s="244"/>
      <c r="E447" s="244"/>
      <c r="F447" s="244"/>
      <c r="G447" s="244"/>
      <c r="H447" s="244"/>
      <c r="I447" s="244"/>
      <c r="J447" s="244"/>
      <c r="K447" s="245"/>
      <c r="L447" s="506"/>
      <c r="M447" s="506"/>
      <c r="N447" s="505"/>
      <c r="O447" s="245"/>
      <c r="P447" s="245"/>
      <c r="Q447" s="246"/>
      <c r="R447" s="246"/>
      <c r="S447" s="246"/>
      <c r="T447" s="246"/>
      <c r="U447" s="247"/>
      <c r="V447" s="247"/>
      <c r="W447" s="248"/>
      <c r="X447" s="247"/>
      <c r="Y447" s="248"/>
      <c r="Z447" s="247"/>
      <c r="AA447" s="247"/>
    </row>
    <row r="448" spans="1:27" s="536" customFormat="1" ht="18.75" customHeight="1" hidden="1">
      <c r="A448" s="540"/>
      <c r="B448" s="527"/>
      <c r="C448" s="244"/>
      <c r="D448" s="244"/>
      <c r="E448" s="244"/>
      <c r="F448" s="244"/>
      <c r="G448" s="244"/>
      <c r="H448" s="244"/>
      <c r="I448" s="244"/>
      <c r="J448" s="244"/>
      <c r="K448" s="245"/>
      <c r="L448" s="506"/>
      <c r="M448" s="506"/>
      <c r="N448" s="505"/>
      <c r="O448" s="245"/>
      <c r="P448" s="245"/>
      <c r="Q448" s="246"/>
      <c r="R448" s="246"/>
      <c r="S448" s="246"/>
      <c r="T448" s="246"/>
      <c r="U448" s="247"/>
      <c r="V448" s="247"/>
      <c r="W448" s="248"/>
      <c r="X448" s="247"/>
      <c r="Y448" s="248"/>
      <c r="Z448" s="247"/>
      <c r="AA448" s="247"/>
    </row>
    <row r="449" spans="1:27" s="536" customFormat="1" ht="11.25" customHeight="1" hidden="1">
      <c r="A449" s="540"/>
      <c r="B449" s="527"/>
      <c r="C449" s="244"/>
      <c r="D449" s="244"/>
      <c r="E449" s="244"/>
      <c r="F449" s="244"/>
      <c r="G449" s="244"/>
      <c r="H449" s="244"/>
      <c r="I449" s="244"/>
      <c r="J449" s="244"/>
      <c r="K449" s="245"/>
      <c r="L449" s="506"/>
      <c r="M449" s="506"/>
      <c r="N449" s="505"/>
      <c r="O449" s="245"/>
      <c r="P449" s="245"/>
      <c r="Q449" s="246"/>
      <c r="R449" s="246"/>
      <c r="S449" s="246"/>
      <c r="T449" s="246"/>
      <c r="U449" s="247"/>
      <c r="V449" s="247"/>
      <c r="W449" s="248"/>
      <c r="X449" s="247"/>
      <c r="Y449" s="248"/>
      <c r="Z449" s="247"/>
      <c r="AA449" s="247"/>
    </row>
    <row r="450" spans="1:27" s="536" customFormat="1" ht="9" customHeight="1" hidden="1">
      <c r="A450" s="540"/>
      <c r="B450" s="527"/>
      <c r="C450" s="244"/>
      <c r="D450" s="244"/>
      <c r="E450" s="244"/>
      <c r="F450" s="244"/>
      <c r="G450" s="244"/>
      <c r="H450" s="244"/>
      <c r="I450" s="244"/>
      <c r="J450" s="244"/>
      <c r="K450" s="245"/>
      <c r="L450" s="506"/>
      <c r="M450" s="506"/>
      <c r="N450" s="505"/>
      <c r="O450" s="245"/>
      <c r="P450" s="245"/>
      <c r="Q450" s="246"/>
      <c r="R450" s="246"/>
      <c r="S450" s="246"/>
      <c r="T450" s="246"/>
      <c r="U450" s="247"/>
      <c r="V450" s="247"/>
      <c r="W450" s="248"/>
      <c r="X450" s="247"/>
      <c r="Y450" s="248"/>
      <c r="Z450" s="247"/>
      <c r="AA450" s="247"/>
    </row>
    <row r="451" spans="1:27" s="536" customFormat="1" ht="10.5" customHeight="1" hidden="1">
      <c r="A451" s="540"/>
      <c r="B451" s="527"/>
      <c r="C451" s="244"/>
      <c r="D451" s="244"/>
      <c r="E451" s="244"/>
      <c r="F451" s="244"/>
      <c r="G451" s="244"/>
      <c r="H451" s="244"/>
      <c r="I451" s="244"/>
      <c r="J451" s="244"/>
      <c r="K451" s="245"/>
      <c r="L451" s="506"/>
      <c r="M451" s="506"/>
      <c r="N451" s="505"/>
      <c r="O451" s="245"/>
      <c r="P451" s="245"/>
      <c r="Q451" s="246"/>
      <c r="R451" s="246"/>
      <c r="S451" s="246"/>
      <c r="T451" s="246"/>
      <c r="U451" s="247"/>
      <c r="V451" s="247"/>
      <c r="W451" s="248"/>
      <c r="X451" s="247"/>
      <c r="Y451" s="248"/>
      <c r="Z451" s="247"/>
      <c r="AA451" s="247"/>
    </row>
    <row r="452" spans="1:27" s="536" customFormat="1" ht="12" customHeight="1" hidden="1">
      <c r="A452" s="540"/>
      <c r="B452" s="527"/>
      <c r="C452" s="244"/>
      <c r="D452" s="244"/>
      <c r="E452" s="244"/>
      <c r="F452" s="244"/>
      <c r="G452" s="244"/>
      <c r="H452" s="244"/>
      <c r="I452" s="244"/>
      <c r="J452" s="244"/>
      <c r="K452" s="245"/>
      <c r="L452" s="506"/>
      <c r="M452" s="506"/>
      <c r="N452" s="505"/>
      <c r="O452" s="245"/>
      <c r="P452" s="245"/>
      <c r="Q452" s="246"/>
      <c r="R452" s="246"/>
      <c r="S452" s="246"/>
      <c r="T452" s="246"/>
      <c r="U452" s="247"/>
      <c r="V452" s="247"/>
      <c r="W452" s="248"/>
      <c r="X452" s="247"/>
      <c r="Y452" s="248"/>
      <c r="Z452" s="247"/>
      <c r="AA452" s="247"/>
    </row>
    <row r="453" spans="1:27" s="536" customFormat="1" ht="11.25" customHeight="1" hidden="1">
      <c r="A453" s="540"/>
      <c r="B453" s="527"/>
      <c r="C453" s="244"/>
      <c r="D453" s="244"/>
      <c r="E453" s="244"/>
      <c r="F453" s="244"/>
      <c r="G453" s="244"/>
      <c r="H453" s="244"/>
      <c r="I453" s="244"/>
      <c r="J453" s="244"/>
      <c r="K453" s="245"/>
      <c r="L453" s="506"/>
      <c r="M453" s="506"/>
      <c r="N453" s="505"/>
      <c r="O453" s="245"/>
      <c r="P453" s="245"/>
      <c r="Q453" s="246"/>
      <c r="R453" s="246"/>
      <c r="S453" s="246"/>
      <c r="T453" s="246"/>
      <c r="U453" s="247"/>
      <c r="V453" s="247"/>
      <c r="W453" s="248"/>
      <c r="X453" s="247"/>
      <c r="Y453" s="248"/>
      <c r="Z453" s="247"/>
      <c r="AA453" s="247"/>
    </row>
    <row r="454" spans="1:27" s="536" customFormat="1" ht="8.25" customHeight="1" hidden="1">
      <c r="A454" s="540"/>
      <c r="B454" s="527"/>
      <c r="C454" s="244"/>
      <c r="D454" s="244"/>
      <c r="E454" s="244"/>
      <c r="F454" s="244"/>
      <c r="G454" s="244"/>
      <c r="H454" s="244"/>
      <c r="I454" s="244"/>
      <c r="J454" s="244"/>
      <c r="K454" s="245"/>
      <c r="L454" s="506"/>
      <c r="M454" s="506"/>
      <c r="N454" s="505"/>
      <c r="O454" s="245"/>
      <c r="P454" s="245"/>
      <c r="Q454" s="246"/>
      <c r="R454" s="246"/>
      <c r="S454" s="246"/>
      <c r="T454" s="246"/>
      <c r="U454" s="247"/>
      <c r="V454" s="247"/>
      <c r="W454" s="248"/>
      <c r="X454" s="247"/>
      <c r="Y454" s="248"/>
      <c r="Z454" s="247"/>
      <c r="AA454" s="247"/>
    </row>
    <row r="455" spans="1:27" s="536" customFormat="1" ht="12.75" hidden="1">
      <c r="A455" s="540"/>
      <c r="B455" s="528"/>
      <c r="C455" s="244"/>
      <c r="D455" s="244"/>
      <c r="E455" s="244"/>
      <c r="F455" s="244"/>
      <c r="G455" s="244"/>
      <c r="H455" s="244"/>
      <c r="I455" s="244"/>
      <c r="J455" s="244"/>
      <c r="K455" s="245"/>
      <c r="L455" s="146"/>
      <c r="M455" s="146"/>
      <c r="N455" s="147"/>
      <c r="O455" s="145"/>
      <c r="P455" s="145"/>
      <c r="Q455" s="148"/>
      <c r="R455" s="148"/>
      <c r="S455" s="148"/>
      <c r="T455" s="148"/>
      <c r="U455" s="149"/>
      <c r="V455" s="149"/>
      <c r="W455" s="150"/>
      <c r="X455" s="149"/>
      <c r="Y455" s="150"/>
      <c r="Z455" s="149"/>
      <c r="AA455" s="149"/>
    </row>
    <row r="456" spans="1:27" s="536" customFormat="1" ht="10.5" customHeight="1" hidden="1">
      <c r="A456" s="540"/>
      <c r="B456" s="527"/>
      <c r="C456" s="244"/>
      <c r="D456" s="244"/>
      <c r="E456" s="244"/>
      <c r="F456" s="244"/>
      <c r="G456" s="244"/>
      <c r="H456" s="244"/>
      <c r="I456" s="244"/>
      <c r="J456" s="244"/>
      <c r="K456" s="245"/>
      <c r="L456" s="506"/>
      <c r="M456" s="506"/>
      <c r="N456" s="505"/>
      <c r="O456" s="245"/>
      <c r="P456" s="245"/>
      <c r="Q456" s="246"/>
      <c r="R456" s="246"/>
      <c r="S456" s="246"/>
      <c r="T456" s="246"/>
      <c r="U456" s="247"/>
      <c r="V456" s="247"/>
      <c r="W456" s="248"/>
      <c r="X456" s="247"/>
      <c r="Y456" s="248"/>
      <c r="Z456" s="247"/>
      <c r="AA456" s="247"/>
    </row>
    <row r="457" spans="1:27" s="539" customFormat="1" ht="14.25" thickBot="1">
      <c r="A457" s="559"/>
      <c r="B457" s="764" t="s">
        <v>54</v>
      </c>
      <c r="C457" s="765"/>
      <c r="D457" s="765"/>
      <c r="E457" s="765"/>
      <c r="F457" s="765"/>
      <c r="G457" s="765"/>
      <c r="H457" s="765"/>
      <c r="I457" s="765"/>
      <c r="J457" s="765"/>
      <c r="K457" s="765"/>
      <c r="L457" s="765"/>
      <c r="M457" s="765"/>
      <c r="N457" s="765"/>
      <c r="O457" s="766"/>
      <c r="P457" s="529" t="s">
        <v>52</v>
      </c>
      <c r="Q457" s="530">
        <v>1663111600</v>
      </c>
      <c r="R457" s="530">
        <v>726845000</v>
      </c>
      <c r="S457" s="530">
        <v>469429000</v>
      </c>
      <c r="T457" s="530">
        <v>387241100</v>
      </c>
      <c r="U457" s="531">
        <f>U203+U140+U99+U75+U22+U175+U191+U197+U67+U166</f>
        <v>28396532</v>
      </c>
      <c r="V457" s="532">
        <f>V203+V140+V99+V75+V22+V175+V191+V197+V67+V166</f>
        <v>30073100</v>
      </c>
      <c r="W457" s="532">
        <f>W203+W140+W99+W75+W67+W22+W175+W202+W191</f>
        <v>172800</v>
      </c>
      <c r="X457" s="531">
        <f>X203+X140+X99+X75+X22+X175+X191+X197+X67+X166</f>
        <v>24762428</v>
      </c>
      <c r="Y457" s="680">
        <f>Y203+Y140+Y99+Y75+Y67+Y22+Y175+Y202+Y191</f>
        <v>172800</v>
      </c>
      <c r="Z457" s="140">
        <f>Z203+Z140+Z99+Z75+Z22+Z175+Z191+Z197+Z67+Z166</f>
        <v>24425840</v>
      </c>
      <c r="AA457" s="149">
        <f>AA203+AA140+AA99+AA75+AA67+AA22+AA175+AA202</f>
        <v>172800</v>
      </c>
    </row>
    <row r="458" spans="2:27" s="536" customFormat="1" ht="1.5" customHeight="1">
      <c r="B458" s="533"/>
      <c r="C458" s="534">
        <v>11</v>
      </c>
      <c r="D458" s="534">
        <v>0</v>
      </c>
      <c r="E458" s="535"/>
      <c r="F458" s="535"/>
      <c r="G458" s="535"/>
      <c r="H458" s="535"/>
      <c r="I458" s="535"/>
      <c r="J458" s="535"/>
      <c r="U458" s="537"/>
      <c r="V458" s="537"/>
      <c r="W458" s="537"/>
      <c r="X458" s="537"/>
      <c r="Y458" s="537"/>
      <c r="Z458" s="537"/>
      <c r="AA458" s="560"/>
    </row>
    <row r="459" spans="2:10" s="536" customFormat="1" ht="12.75" hidden="1">
      <c r="B459" s="528"/>
      <c r="C459" s="561">
        <v>11</v>
      </c>
      <c r="D459" s="561">
        <v>4</v>
      </c>
      <c r="E459" s="535"/>
      <c r="F459" s="535"/>
      <c r="G459" s="535"/>
      <c r="H459" s="535"/>
      <c r="I459" s="535"/>
      <c r="J459" s="535"/>
    </row>
    <row r="460" spans="2:26" s="536" customFormat="1" ht="12.75" hidden="1">
      <c r="B460" s="535"/>
      <c r="C460" s="535"/>
      <c r="D460" s="535"/>
      <c r="E460" s="535"/>
      <c r="F460" s="535"/>
      <c r="G460" s="535"/>
      <c r="H460" s="535"/>
      <c r="I460" s="535"/>
      <c r="J460" s="535"/>
      <c r="U460" s="537"/>
      <c r="V460" s="562"/>
      <c r="X460" s="537"/>
      <c r="Z460" s="537"/>
    </row>
    <row r="461" spans="2:26" s="536" customFormat="1" ht="13.5" hidden="1" thickBot="1">
      <c r="B461" s="563"/>
      <c r="C461" s="564"/>
      <c r="D461" s="564"/>
      <c r="E461" s="564"/>
      <c r="F461" s="564"/>
      <c r="G461" s="564"/>
      <c r="H461" s="564"/>
      <c r="I461" s="564"/>
      <c r="J461" s="564"/>
      <c r="K461" s="565"/>
      <c r="L461" s="565"/>
      <c r="M461" s="565"/>
      <c r="N461" s="565"/>
      <c r="O461" s="565"/>
      <c r="P461" s="565"/>
      <c r="Q461" s="565"/>
      <c r="R461" s="565"/>
      <c r="S461" s="565"/>
      <c r="T461" s="565"/>
      <c r="U461" s="566"/>
      <c r="V461" s="565"/>
      <c r="W461" s="565"/>
      <c r="X461" s="566"/>
      <c r="Y461" s="565"/>
      <c r="Z461" s="566"/>
    </row>
    <row r="462" spans="2:26" s="536" customFormat="1" ht="13.5" hidden="1" thickBot="1">
      <c r="B462" s="563"/>
      <c r="C462" s="564"/>
      <c r="D462" s="564"/>
      <c r="E462" s="564"/>
      <c r="F462" s="564"/>
      <c r="G462" s="564"/>
      <c r="H462" s="564"/>
      <c r="I462" s="564"/>
      <c r="J462" s="564"/>
      <c r="K462" s="565"/>
      <c r="L462" s="565"/>
      <c r="M462" s="565"/>
      <c r="N462" s="565"/>
      <c r="O462" s="565"/>
      <c r="P462" s="565"/>
      <c r="Q462" s="565"/>
      <c r="R462" s="565"/>
      <c r="S462" s="565"/>
      <c r="T462" s="565"/>
      <c r="U462" s="566"/>
      <c r="V462" s="565"/>
      <c r="W462" s="565"/>
      <c r="X462" s="566"/>
      <c r="Y462" s="565"/>
      <c r="Z462" s="566"/>
    </row>
    <row r="463" spans="2:26" s="536" customFormat="1" ht="13.5" hidden="1" thickBot="1">
      <c r="B463" s="567"/>
      <c r="C463" s="564"/>
      <c r="D463" s="564"/>
      <c r="E463" s="564"/>
      <c r="F463" s="564"/>
      <c r="G463" s="564"/>
      <c r="H463" s="564"/>
      <c r="I463" s="564"/>
      <c r="J463" s="564"/>
      <c r="K463" s="565"/>
      <c r="L463" s="565"/>
      <c r="M463" s="565"/>
      <c r="N463" s="565"/>
      <c r="O463" s="565"/>
      <c r="P463" s="565"/>
      <c r="Q463" s="565"/>
      <c r="R463" s="565"/>
      <c r="S463" s="565"/>
      <c r="T463" s="565"/>
      <c r="U463" s="568"/>
      <c r="V463" s="568"/>
      <c r="W463" s="565"/>
      <c r="X463" s="568"/>
      <c r="Y463" s="565"/>
      <c r="Z463" s="568"/>
    </row>
    <row r="464" spans="2:26" s="536" customFormat="1" ht="14.25" hidden="1" thickBot="1">
      <c r="B464" s="569"/>
      <c r="C464" s="564"/>
      <c r="D464" s="564"/>
      <c r="E464" s="564"/>
      <c r="F464" s="564"/>
      <c r="G464" s="564"/>
      <c r="H464" s="564"/>
      <c r="I464" s="564"/>
      <c r="J464" s="564"/>
      <c r="K464" s="565"/>
      <c r="L464" s="565"/>
      <c r="M464" s="565"/>
      <c r="N464" s="565"/>
      <c r="O464" s="570"/>
      <c r="P464" s="565"/>
      <c r="Q464" s="565"/>
      <c r="R464" s="565"/>
      <c r="S464" s="565"/>
      <c r="T464" s="565"/>
      <c r="U464" s="571"/>
      <c r="V464" s="565"/>
      <c r="W464" s="565"/>
      <c r="X464" s="571"/>
      <c r="Y464" s="565"/>
      <c r="Z464" s="571"/>
    </row>
    <row r="465" spans="2:26" s="536" customFormat="1" ht="13.5" hidden="1" thickBot="1">
      <c r="B465" s="569"/>
      <c r="C465" s="564"/>
      <c r="D465" s="564"/>
      <c r="E465" s="564"/>
      <c r="F465" s="564"/>
      <c r="G465" s="564"/>
      <c r="H465" s="564"/>
      <c r="I465" s="564"/>
      <c r="J465" s="564"/>
      <c r="K465" s="565"/>
      <c r="L465" s="565"/>
      <c r="M465" s="565"/>
      <c r="N465" s="565"/>
      <c r="O465" s="565"/>
      <c r="P465" s="565"/>
      <c r="Q465" s="565"/>
      <c r="R465" s="565"/>
      <c r="S465" s="565"/>
      <c r="T465" s="565"/>
      <c r="U465" s="566"/>
      <c r="V465" s="565"/>
      <c r="W465" s="565"/>
      <c r="X465" s="566"/>
      <c r="Y465" s="565"/>
      <c r="Z465" s="566"/>
    </row>
    <row r="466" spans="2:26" s="536" customFormat="1" ht="12.75" hidden="1">
      <c r="B466" s="572"/>
      <c r="C466" s="535"/>
      <c r="D466" s="535"/>
      <c r="E466" s="535"/>
      <c r="F466" s="535"/>
      <c r="G466" s="535"/>
      <c r="H466" s="535"/>
      <c r="I466" s="535"/>
      <c r="J466" s="535"/>
      <c r="N466" s="537"/>
      <c r="U466" s="537"/>
      <c r="X466" s="537"/>
      <c r="Z466" s="537"/>
    </row>
    <row r="467" spans="2:10" s="536" customFormat="1" ht="12.75" hidden="1">
      <c r="B467" s="573"/>
      <c r="C467" s="535"/>
      <c r="D467" s="535"/>
      <c r="E467" s="535"/>
      <c r="F467" s="535"/>
      <c r="G467" s="535"/>
      <c r="H467" s="535"/>
      <c r="I467" s="535"/>
      <c r="J467" s="535"/>
    </row>
    <row r="468" spans="2:26" s="536" customFormat="1" ht="12.75" hidden="1">
      <c r="B468" s="572"/>
      <c r="C468" s="535"/>
      <c r="D468" s="535"/>
      <c r="E468" s="535"/>
      <c r="F468" s="535"/>
      <c r="G468" s="535"/>
      <c r="H468" s="535"/>
      <c r="I468" s="535"/>
      <c r="J468" s="535"/>
      <c r="N468" s="537"/>
      <c r="U468" s="574"/>
      <c r="X468" s="574"/>
      <c r="Z468" s="574"/>
    </row>
    <row r="469" spans="2:26" s="536" customFormat="1" ht="12.75" hidden="1">
      <c r="B469" s="572"/>
      <c r="C469" s="535"/>
      <c r="D469" s="535"/>
      <c r="E469" s="535"/>
      <c r="F469" s="535"/>
      <c r="G469" s="535"/>
      <c r="H469" s="535"/>
      <c r="I469" s="535"/>
      <c r="J469" s="535"/>
      <c r="U469" s="537"/>
      <c r="X469" s="537"/>
      <c r="Z469" s="537"/>
    </row>
    <row r="470" spans="2:10" s="536" customFormat="1" ht="0.75" customHeight="1" hidden="1">
      <c r="B470" s="572"/>
      <c r="C470" s="535"/>
      <c r="D470" s="535"/>
      <c r="E470" s="535"/>
      <c r="F470" s="535"/>
      <c r="G470" s="535"/>
      <c r="H470" s="535"/>
      <c r="I470" s="535"/>
      <c r="J470" s="535"/>
    </row>
    <row r="471" spans="2:26" s="536" customFormat="1" ht="12.75" hidden="1">
      <c r="B471" s="575"/>
      <c r="C471" s="535"/>
      <c r="D471" s="535"/>
      <c r="E471" s="535"/>
      <c r="F471" s="535"/>
      <c r="G471" s="535"/>
      <c r="H471" s="535"/>
      <c r="I471" s="535"/>
      <c r="J471" s="535"/>
      <c r="U471" s="574"/>
      <c r="X471" s="574"/>
      <c r="Z471" s="574"/>
    </row>
    <row r="472" spans="2:10" s="536" customFormat="1" ht="12.75" hidden="1">
      <c r="B472" s="575"/>
      <c r="C472" s="535"/>
      <c r="D472" s="535"/>
      <c r="E472" s="535"/>
      <c r="F472" s="535"/>
      <c r="G472" s="535"/>
      <c r="H472" s="535"/>
      <c r="I472" s="535"/>
      <c r="J472" s="535"/>
    </row>
    <row r="473" spans="2:26" s="536" customFormat="1" ht="12.75" hidden="1">
      <c r="B473" s="575"/>
      <c r="C473" s="535"/>
      <c r="D473" s="535"/>
      <c r="E473" s="535"/>
      <c r="F473" s="535"/>
      <c r="G473" s="535"/>
      <c r="H473" s="535"/>
      <c r="I473" s="535"/>
      <c r="J473" s="535"/>
      <c r="U473" s="574"/>
      <c r="X473" s="574"/>
      <c r="Z473" s="574"/>
    </row>
    <row r="474" spans="2:10" s="536" customFormat="1" ht="12.75" hidden="1">
      <c r="B474" s="575"/>
      <c r="C474" s="535"/>
      <c r="D474" s="535"/>
      <c r="E474" s="535"/>
      <c r="F474" s="535"/>
      <c r="G474" s="535"/>
      <c r="H474" s="535"/>
      <c r="I474" s="535"/>
      <c r="J474" s="535"/>
    </row>
    <row r="475" spans="2:10" s="536" customFormat="1" ht="12.75">
      <c r="B475" s="575"/>
      <c r="C475" s="535"/>
      <c r="D475" s="535"/>
      <c r="E475" s="535"/>
      <c r="F475" s="535"/>
      <c r="G475" s="535"/>
      <c r="H475" s="535"/>
      <c r="I475" s="535"/>
      <c r="J475" s="535"/>
    </row>
    <row r="476" spans="2:21" s="536" customFormat="1" ht="12.75">
      <c r="B476" s="575"/>
      <c r="C476" s="535"/>
      <c r="D476" s="535"/>
      <c r="E476" s="535"/>
      <c r="F476" s="535"/>
      <c r="G476" s="535"/>
      <c r="H476" s="535"/>
      <c r="I476" s="535"/>
      <c r="J476" s="535"/>
      <c r="U476" s="537"/>
    </row>
    <row r="477" spans="3:26" s="536" customFormat="1" ht="12.75">
      <c r="C477" s="535"/>
      <c r="D477" s="535"/>
      <c r="E477" s="535"/>
      <c r="F477" s="535"/>
      <c r="G477" s="535"/>
      <c r="H477" s="535"/>
      <c r="I477" s="535"/>
      <c r="J477" s="535"/>
      <c r="Z477" s="562"/>
    </row>
    <row r="478" spans="2:10" s="536" customFormat="1" ht="12.75">
      <c r="B478" s="575"/>
      <c r="C478" s="535"/>
      <c r="D478" s="535"/>
      <c r="E478" s="535"/>
      <c r="F478" s="535"/>
      <c r="G478" s="535"/>
      <c r="H478" s="535"/>
      <c r="I478" s="535"/>
      <c r="J478" s="535"/>
    </row>
    <row r="479" spans="2:10" s="536" customFormat="1" ht="12.75">
      <c r="B479" s="575"/>
      <c r="C479" s="535"/>
      <c r="D479" s="535"/>
      <c r="E479" s="535"/>
      <c r="F479" s="535"/>
      <c r="G479" s="535"/>
      <c r="H479" s="535"/>
      <c r="I479" s="535"/>
      <c r="J479" s="535"/>
    </row>
    <row r="480" spans="2:10" s="536" customFormat="1" ht="12.75">
      <c r="B480" s="575"/>
      <c r="C480" s="535"/>
      <c r="D480" s="535"/>
      <c r="E480" s="535"/>
      <c r="F480" s="535"/>
      <c r="G480" s="535"/>
      <c r="H480" s="535"/>
      <c r="I480" s="535"/>
      <c r="J480" s="535"/>
    </row>
    <row r="481" spans="2:10" s="536" customFormat="1" ht="12.75">
      <c r="B481" s="575"/>
      <c r="C481" s="535"/>
      <c r="D481" s="535"/>
      <c r="E481" s="535"/>
      <c r="F481" s="535"/>
      <c r="G481" s="535"/>
      <c r="H481" s="535"/>
      <c r="I481" s="535"/>
      <c r="J481" s="535"/>
    </row>
    <row r="482" spans="2:10" s="536" customFormat="1" ht="12.75">
      <c r="B482" s="575"/>
      <c r="C482" s="535"/>
      <c r="D482" s="535"/>
      <c r="E482" s="535"/>
      <c r="F482" s="535"/>
      <c r="G482" s="535"/>
      <c r="H482" s="535"/>
      <c r="I482" s="535"/>
      <c r="J482" s="535"/>
    </row>
    <row r="483" spans="2:10" s="536" customFormat="1" ht="12.75">
      <c r="B483" s="575"/>
      <c r="C483" s="535"/>
      <c r="D483" s="535"/>
      <c r="E483" s="535"/>
      <c r="F483" s="535"/>
      <c r="G483" s="535"/>
      <c r="H483" s="535"/>
      <c r="I483" s="535"/>
      <c r="J483" s="535"/>
    </row>
    <row r="484" spans="2:10" s="536" customFormat="1" ht="12.75">
      <c r="B484" s="575"/>
      <c r="C484" s="535"/>
      <c r="D484" s="535"/>
      <c r="E484" s="535"/>
      <c r="F484" s="535"/>
      <c r="G484" s="535"/>
      <c r="H484" s="535"/>
      <c r="I484" s="535"/>
      <c r="J484" s="535"/>
    </row>
    <row r="485" spans="2:10" s="536" customFormat="1" ht="12.75">
      <c r="B485" s="575"/>
      <c r="C485" s="535"/>
      <c r="D485" s="535"/>
      <c r="E485" s="535"/>
      <c r="F485" s="535"/>
      <c r="G485" s="535"/>
      <c r="H485" s="535"/>
      <c r="I485" s="535"/>
      <c r="J485" s="535"/>
    </row>
    <row r="486" spans="2:10" s="536" customFormat="1" ht="12.75">
      <c r="B486" s="575"/>
      <c r="C486" s="535"/>
      <c r="D486" s="535"/>
      <c r="E486" s="535"/>
      <c r="F486" s="535"/>
      <c r="G486" s="535"/>
      <c r="H486" s="535"/>
      <c r="I486" s="535"/>
      <c r="J486" s="535"/>
    </row>
    <row r="487" spans="2:26" s="536" customFormat="1" ht="12.75">
      <c r="B487" s="575"/>
      <c r="C487" s="535"/>
      <c r="D487" s="535"/>
      <c r="E487" s="535"/>
      <c r="F487" s="535"/>
      <c r="G487" s="535"/>
      <c r="H487" s="535"/>
      <c r="I487" s="535"/>
      <c r="J487" s="535"/>
      <c r="Z487" s="537"/>
    </row>
    <row r="488" spans="2:10" s="536" customFormat="1" ht="12.75">
      <c r="B488" s="575"/>
      <c r="C488" s="535"/>
      <c r="D488" s="535"/>
      <c r="E488" s="535"/>
      <c r="F488" s="535"/>
      <c r="G488" s="535"/>
      <c r="H488" s="535"/>
      <c r="I488" s="535"/>
      <c r="J488" s="535"/>
    </row>
    <row r="489" spans="2:10" s="536" customFormat="1" ht="12.75">
      <c r="B489" s="575"/>
      <c r="C489" s="535"/>
      <c r="D489" s="535"/>
      <c r="E489" s="535"/>
      <c r="F489" s="535"/>
      <c r="G489" s="535"/>
      <c r="H489" s="535"/>
      <c r="I489" s="535"/>
      <c r="J489" s="535"/>
    </row>
    <row r="490" spans="2:10" s="536" customFormat="1" ht="12.75">
      <c r="B490" s="535"/>
      <c r="C490" s="535"/>
      <c r="D490" s="535"/>
      <c r="E490" s="535"/>
      <c r="F490" s="535"/>
      <c r="G490" s="535"/>
      <c r="H490" s="535"/>
      <c r="I490" s="535"/>
      <c r="J490" s="535"/>
    </row>
    <row r="491" spans="2:10" s="536" customFormat="1" ht="12.75">
      <c r="B491" s="535"/>
      <c r="C491" s="535"/>
      <c r="D491" s="535"/>
      <c r="E491" s="535"/>
      <c r="F491" s="535"/>
      <c r="G491" s="535"/>
      <c r="H491" s="535"/>
      <c r="I491" s="535"/>
      <c r="J491" s="535"/>
    </row>
    <row r="492" spans="2:10" s="536" customFormat="1" ht="12.75">
      <c r="B492" s="535"/>
      <c r="C492" s="535"/>
      <c r="D492" s="535"/>
      <c r="E492" s="535"/>
      <c r="F492" s="535"/>
      <c r="G492" s="535"/>
      <c r="H492" s="535"/>
      <c r="I492" s="535"/>
      <c r="J492" s="535"/>
    </row>
    <row r="493" spans="2:10" s="536" customFormat="1" ht="12.75">
      <c r="B493" s="535"/>
      <c r="C493" s="535"/>
      <c r="D493" s="535"/>
      <c r="E493" s="535"/>
      <c r="F493" s="535"/>
      <c r="G493" s="535"/>
      <c r="H493" s="535"/>
      <c r="I493" s="535"/>
      <c r="J493" s="535"/>
    </row>
    <row r="494" spans="2:10" s="536" customFormat="1" ht="12.75">
      <c r="B494" s="535"/>
      <c r="C494" s="535"/>
      <c r="D494" s="535"/>
      <c r="E494" s="535"/>
      <c r="F494" s="535"/>
      <c r="G494" s="535"/>
      <c r="H494" s="535"/>
      <c r="I494" s="535"/>
      <c r="J494" s="535"/>
    </row>
    <row r="495" spans="2:10" s="536" customFormat="1" ht="12.75">
      <c r="B495" s="535"/>
      <c r="C495" s="535"/>
      <c r="D495" s="535"/>
      <c r="E495" s="535"/>
      <c r="F495" s="535"/>
      <c r="G495" s="535"/>
      <c r="H495" s="535"/>
      <c r="I495" s="535"/>
      <c r="J495" s="535"/>
    </row>
    <row r="496" spans="2:10" s="536" customFormat="1" ht="12.75">
      <c r="B496" s="535"/>
      <c r="C496" s="535"/>
      <c r="D496" s="535"/>
      <c r="E496" s="535"/>
      <c r="F496" s="535"/>
      <c r="G496" s="535"/>
      <c r="H496" s="535"/>
      <c r="I496" s="535"/>
      <c r="J496" s="535"/>
    </row>
    <row r="497" spans="2:10" s="536" customFormat="1" ht="12.75">
      <c r="B497" s="535"/>
      <c r="C497" s="535"/>
      <c r="D497" s="535"/>
      <c r="E497" s="535"/>
      <c r="F497" s="535"/>
      <c r="G497" s="535"/>
      <c r="H497" s="535"/>
      <c r="I497" s="535"/>
      <c r="J497" s="535"/>
    </row>
    <row r="498" spans="2:10" s="536" customFormat="1" ht="12.75">
      <c r="B498" s="535"/>
      <c r="C498" s="535"/>
      <c r="D498" s="535"/>
      <c r="E498" s="535"/>
      <c r="F498" s="535"/>
      <c r="G498" s="535"/>
      <c r="H498" s="535"/>
      <c r="I498" s="535"/>
      <c r="J498" s="535"/>
    </row>
    <row r="499" spans="2:10" s="536" customFormat="1" ht="12.75">
      <c r="B499" s="535"/>
      <c r="C499" s="535"/>
      <c r="D499" s="535"/>
      <c r="E499" s="535"/>
      <c r="F499" s="535"/>
      <c r="G499" s="535"/>
      <c r="H499" s="535"/>
      <c r="I499" s="535"/>
      <c r="J499" s="535"/>
    </row>
    <row r="500" spans="2:10" s="536" customFormat="1" ht="12.75">
      <c r="B500" s="535"/>
      <c r="C500" s="535"/>
      <c r="D500" s="535"/>
      <c r="E500" s="535"/>
      <c r="F500" s="535"/>
      <c r="G500" s="535"/>
      <c r="H500" s="535"/>
      <c r="I500" s="535"/>
      <c r="J500" s="535"/>
    </row>
    <row r="501" spans="2:10" s="536" customFormat="1" ht="12.75">
      <c r="B501" s="535"/>
      <c r="C501" s="535"/>
      <c r="D501" s="535"/>
      <c r="E501" s="535"/>
      <c r="F501" s="535"/>
      <c r="G501" s="535"/>
      <c r="H501" s="535"/>
      <c r="I501" s="535"/>
      <c r="J501" s="535"/>
    </row>
    <row r="502" spans="2:10" s="536" customFormat="1" ht="12.75">
      <c r="B502" s="535"/>
      <c r="C502" s="535"/>
      <c r="D502" s="535"/>
      <c r="E502" s="535"/>
      <c r="F502" s="535"/>
      <c r="G502" s="535"/>
      <c r="H502" s="535"/>
      <c r="I502" s="535"/>
      <c r="J502" s="535"/>
    </row>
    <row r="503" spans="2:10" s="536" customFormat="1" ht="12.75">
      <c r="B503" s="535"/>
      <c r="C503" s="535"/>
      <c r="D503" s="535"/>
      <c r="E503" s="535"/>
      <c r="F503" s="535"/>
      <c r="G503" s="535"/>
      <c r="H503" s="535"/>
      <c r="I503" s="535"/>
      <c r="J503" s="535"/>
    </row>
    <row r="504" spans="2:10" ht="12.75">
      <c r="B504" s="182"/>
      <c r="C504" s="182"/>
      <c r="D504" s="182"/>
      <c r="E504" s="182"/>
      <c r="F504" s="182"/>
      <c r="G504" s="182"/>
      <c r="H504" s="182"/>
      <c r="I504" s="182"/>
      <c r="J504" s="182"/>
    </row>
    <row r="505" spans="2:10" ht="12.75">
      <c r="B505" s="182"/>
      <c r="C505" s="182"/>
      <c r="D505" s="182"/>
      <c r="E505" s="182"/>
      <c r="F505" s="182"/>
      <c r="G505" s="182"/>
      <c r="H505" s="182"/>
      <c r="I505" s="182"/>
      <c r="J505" s="182"/>
    </row>
    <row r="506" spans="2:10" ht="12.75">
      <c r="B506" s="182"/>
      <c r="C506" s="182"/>
      <c r="D506" s="182"/>
      <c r="E506" s="182"/>
      <c r="F506" s="182"/>
      <c r="G506" s="182"/>
      <c r="H506" s="182"/>
      <c r="I506" s="182"/>
      <c r="J506" s="182"/>
    </row>
    <row r="507" spans="2:10" ht="12.75">
      <c r="B507" s="182"/>
      <c r="C507" s="182"/>
      <c r="D507" s="182"/>
      <c r="E507" s="182"/>
      <c r="F507" s="182"/>
      <c r="G507" s="182"/>
      <c r="H507" s="182"/>
      <c r="I507" s="182"/>
      <c r="J507" s="182"/>
    </row>
    <row r="508" spans="2:10" ht="12.75">
      <c r="B508" s="182"/>
      <c r="C508" s="182"/>
      <c r="D508" s="182"/>
      <c r="E508" s="182"/>
      <c r="F508" s="182"/>
      <c r="G508" s="182"/>
      <c r="H508" s="182"/>
      <c r="I508" s="182"/>
      <c r="J508" s="182"/>
    </row>
    <row r="509" spans="2:10" ht="12.75">
      <c r="B509" s="182"/>
      <c r="C509" s="182"/>
      <c r="D509" s="182"/>
      <c r="E509" s="182"/>
      <c r="F509" s="182"/>
      <c r="G509" s="182"/>
      <c r="H509" s="182"/>
      <c r="I509" s="182"/>
      <c r="J509" s="182"/>
    </row>
    <row r="510" spans="2:10" ht="12.75">
      <c r="B510" s="182"/>
      <c r="C510" s="182"/>
      <c r="D510" s="182"/>
      <c r="E510" s="182"/>
      <c r="F510" s="182"/>
      <c r="G510" s="182"/>
      <c r="H510" s="182"/>
      <c r="I510" s="182"/>
      <c r="J510" s="182"/>
    </row>
    <row r="511" spans="2:10" ht="12.75">
      <c r="B511" s="182"/>
      <c r="C511" s="182"/>
      <c r="D511" s="182"/>
      <c r="E511" s="182"/>
      <c r="F511" s="182"/>
      <c r="G511" s="182"/>
      <c r="H511" s="182"/>
      <c r="I511" s="182"/>
      <c r="J511" s="182"/>
    </row>
    <row r="512" spans="2:10" ht="12.75">
      <c r="B512" s="182"/>
      <c r="C512" s="182"/>
      <c r="D512" s="182"/>
      <c r="E512" s="182"/>
      <c r="F512" s="182"/>
      <c r="G512" s="182"/>
      <c r="H512" s="182"/>
      <c r="I512" s="182"/>
      <c r="J512" s="182"/>
    </row>
    <row r="513" spans="2:10" ht="12.75">
      <c r="B513" s="182"/>
      <c r="C513" s="182"/>
      <c r="D513" s="182"/>
      <c r="E513" s="182"/>
      <c r="F513" s="182"/>
      <c r="G513" s="182"/>
      <c r="H513" s="182"/>
      <c r="I513" s="182"/>
      <c r="J513" s="182"/>
    </row>
    <row r="514" spans="2:10" ht="12.75">
      <c r="B514" s="182"/>
      <c r="C514" s="182"/>
      <c r="D514" s="182"/>
      <c r="E514" s="182"/>
      <c r="F514" s="182"/>
      <c r="G514" s="182"/>
      <c r="H514" s="182"/>
      <c r="I514" s="182"/>
      <c r="J514" s="182"/>
    </row>
    <row r="515" spans="2:10" ht="12.75">
      <c r="B515" s="182"/>
      <c r="C515" s="182"/>
      <c r="D515" s="182"/>
      <c r="E515" s="182"/>
      <c r="F515" s="182"/>
      <c r="G515" s="182"/>
      <c r="H515" s="182"/>
      <c r="I515" s="182"/>
      <c r="J515" s="182"/>
    </row>
    <row r="516" spans="2:10" ht="12.75">
      <c r="B516" s="182"/>
      <c r="C516" s="182"/>
      <c r="D516" s="182"/>
      <c r="E516" s="182"/>
      <c r="F516" s="182"/>
      <c r="G516" s="182"/>
      <c r="H516" s="182"/>
      <c r="I516" s="182"/>
      <c r="J516" s="182"/>
    </row>
    <row r="517" spans="2:10" ht="12.75">
      <c r="B517" s="182"/>
      <c r="C517" s="182"/>
      <c r="D517" s="182"/>
      <c r="E517" s="182"/>
      <c r="F517" s="182"/>
      <c r="G517" s="182"/>
      <c r="H517" s="182"/>
      <c r="I517" s="182"/>
      <c r="J517" s="182"/>
    </row>
    <row r="518" spans="2:10" ht="12.75">
      <c r="B518" s="182"/>
      <c r="C518" s="182"/>
      <c r="D518" s="182"/>
      <c r="E518" s="182"/>
      <c r="F518" s="182"/>
      <c r="G518" s="182"/>
      <c r="H518" s="182"/>
      <c r="I518" s="182"/>
      <c r="J518" s="182"/>
    </row>
    <row r="519" spans="2:10" ht="12.75">
      <c r="B519" s="182"/>
      <c r="C519" s="182"/>
      <c r="D519" s="182"/>
      <c r="E519" s="182"/>
      <c r="F519" s="182"/>
      <c r="G519" s="182"/>
      <c r="H519" s="182"/>
      <c r="I519" s="182"/>
      <c r="J519" s="182"/>
    </row>
    <row r="520" spans="2:10" ht="12.75">
      <c r="B520" s="182"/>
      <c r="C520" s="182"/>
      <c r="D520" s="182"/>
      <c r="E520" s="182"/>
      <c r="F520" s="182"/>
      <c r="G520" s="182"/>
      <c r="H520" s="182"/>
      <c r="I520" s="182"/>
      <c r="J520" s="182"/>
    </row>
    <row r="521" spans="2:10" ht="12.75">
      <c r="B521" s="182"/>
      <c r="C521" s="182"/>
      <c r="D521" s="182"/>
      <c r="E521" s="182"/>
      <c r="F521" s="182"/>
      <c r="G521" s="182"/>
      <c r="H521" s="182"/>
      <c r="I521" s="182"/>
      <c r="J521" s="182"/>
    </row>
    <row r="522" spans="2:10" ht="12.75">
      <c r="B522" s="182"/>
      <c r="C522" s="182"/>
      <c r="D522" s="182"/>
      <c r="E522" s="182"/>
      <c r="F522" s="182"/>
      <c r="G522" s="182"/>
      <c r="H522" s="182"/>
      <c r="I522" s="182"/>
      <c r="J522" s="182"/>
    </row>
  </sheetData>
  <mergeCells count="25">
    <mergeCell ref="N1:P1"/>
    <mergeCell ref="Q1:S1"/>
    <mergeCell ref="Z1:AB1"/>
    <mergeCell ref="AC1:AE1"/>
    <mergeCell ref="N2:P2"/>
    <mergeCell ref="Q2:S2"/>
    <mergeCell ref="Z2:AB2"/>
    <mergeCell ref="AC2:AE2"/>
    <mergeCell ref="N4:P4"/>
    <mergeCell ref="Q4:S4"/>
    <mergeCell ref="T4:X4"/>
    <mergeCell ref="Z5:AE5"/>
    <mergeCell ref="B6:X6"/>
    <mergeCell ref="AH6:AJ6"/>
    <mergeCell ref="AH7:AJ7"/>
    <mergeCell ref="B9:B11"/>
    <mergeCell ref="K9:O9"/>
    <mergeCell ref="AH9:AJ9"/>
    <mergeCell ref="D85:J85"/>
    <mergeCell ref="D87:J87"/>
    <mergeCell ref="B457:O457"/>
    <mergeCell ref="D80:J80"/>
    <mergeCell ref="D81:J81"/>
    <mergeCell ref="D82:J82"/>
    <mergeCell ref="D84:J84"/>
  </mergeCells>
  <hyperlinks>
    <hyperlink ref="B38:AA40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</hyperlink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0"/>
  <sheetViews>
    <sheetView workbookViewId="0" topLeftCell="H2">
      <selection activeCell="H2" sqref="H2:N141"/>
    </sheetView>
  </sheetViews>
  <sheetFormatPr defaultColWidth="9.125" defaultRowHeight="12.75"/>
  <cols>
    <col min="1" max="7" width="9.125" style="496" hidden="1" customWidth="1"/>
    <col min="8" max="8" width="53.125" style="496" customWidth="1"/>
    <col min="9" max="9" width="14.375" style="496" customWidth="1"/>
    <col min="10" max="10" width="8.50390625" style="496" customWidth="1"/>
    <col min="11" max="11" width="20.00390625" style="496" customWidth="1"/>
    <col min="12" max="12" width="16.625" style="496" customWidth="1"/>
    <col min="13" max="13" width="1.625" style="496" hidden="1" customWidth="1"/>
    <col min="14" max="14" width="16.375" style="496" customWidth="1"/>
    <col min="15" max="15" width="9.875" style="496" customWidth="1"/>
    <col min="16" max="16384" width="9.125" style="496" customWidth="1"/>
  </cols>
  <sheetData>
    <row r="1" spans="1:15" ht="15" customHeight="1" hidden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6"/>
      <c r="L1" s="495"/>
      <c r="M1" s="495"/>
      <c r="N1" s="495"/>
      <c r="O1" s="495"/>
    </row>
    <row r="2" spans="1:15" ht="30.75" customHeight="1">
      <c r="A2" s="395"/>
      <c r="B2" s="395"/>
      <c r="C2" s="395"/>
      <c r="D2" s="395"/>
      <c r="E2" s="395"/>
      <c r="F2" s="395"/>
      <c r="G2" s="395"/>
      <c r="H2" s="397"/>
      <c r="L2" s="706" t="s">
        <v>208</v>
      </c>
      <c r="M2" s="706"/>
      <c r="N2" s="706"/>
      <c r="O2" s="495"/>
    </row>
    <row r="3" spans="1:15" ht="18.75" customHeight="1">
      <c r="A3" s="395"/>
      <c r="B3" s="395"/>
      <c r="C3" s="395"/>
      <c r="D3" s="395"/>
      <c r="E3" s="395"/>
      <c r="F3" s="395"/>
      <c r="G3" s="395"/>
      <c r="H3" s="397"/>
      <c r="L3" s="706" t="s">
        <v>62</v>
      </c>
      <c r="M3" s="706"/>
      <c r="N3" s="706"/>
      <c r="O3" s="398"/>
    </row>
    <row r="4" spans="1:15" ht="18.75" customHeight="1">
      <c r="A4" s="395"/>
      <c r="B4" s="395"/>
      <c r="C4" s="395"/>
      <c r="D4" s="395"/>
      <c r="E4" s="395"/>
      <c r="F4" s="395"/>
      <c r="G4" s="395"/>
      <c r="H4" s="397"/>
      <c r="L4" s="237" t="s">
        <v>144</v>
      </c>
      <c r="M4" s="427"/>
      <c r="N4" s="427"/>
      <c r="O4" s="495"/>
    </row>
    <row r="5" spans="1:15" ht="18.75" customHeight="1">
      <c r="A5" s="395"/>
      <c r="B5" s="395"/>
      <c r="C5" s="395"/>
      <c r="D5" s="395"/>
      <c r="E5" s="395"/>
      <c r="F5" s="395"/>
      <c r="G5" s="395"/>
      <c r="H5" s="399"/>
      <c r="L5" s="428" t="s">
        <v>299</v>
      </c>
      <c r="M5" s="429"/>
      <c r="N5" s="429"/>
      <c r="O5" s="495"/>
    </row>
    <row r="6" spans="1:15" ht="409.5" customHeight="1" hidden="1">
      <c r="A6" s="395"/>
      <c r="B6" s="395"/>
      <c r="C6" s="395"/>
      <c r="D6" s="395"/>
      <c r="E6" s="395"/>
      <c r="F6" s="395"/>
      <c r="G6" s="395"/>
      <c r="H6" s="399"/>
      <c r="I6" s="399"/>
      <c r="J6" s="399"/>
      <c r="K6" s="399"/>
      <c r="L6" s="495"/>
      <c r="M6" s="495"/>
      <c r="N6" s="495"/>
      <c r="O6" s="495"/>
    </row>
    <row r="7" spans="1:15" ht="409.5" customHeight="1" hidden="1">
      <c r="A7" s="395"/>
      <c r="B7" s="395"/>
      <c r="C7" s="395"/>
      <c r="D7" s="395"/>
      <c r="E7" s="395"/>
      <c r="F7" s="395"/>
      <c r="G7" s="395"/>
      <c r="H7" s="399"/>
      <c r="I7" s="399"/>
      <c r="J7" s="399"/>
      <c r="K7" s="399"/>
      <c r="L7" s="495"/>
      <c r="M7" s="495"/>
      <c r="N7" s="495"/>
      <c r="O7" s="495"/>
    </row>
    <row r="8" spans="1:15" ht="64.5" customHeight="1">
      <c r="A8" s="395"/>
      <c r="B8" s="395"/>
      <c r="C8" s="395"/>
      <c r="D8" s="395"/>
      <c r="E8" s="395"/>
      <c r="F8" s="395"/>
      <c r="G8" s="395"/>
      <c r="H8" s="707" t="s">
        <v>224</v>
      </c>
      <c r="I8" s="707"/>
      <c r="J8" s="707"/>
      <c r="K8" s="707"/>
      <c r="O8" s="495"/>
    </row>
    <row r="9" spans="1:15" ht="14.25" customHeight="1" hidden="1">
      <c r="A9" s="395"/>
      <c r="B9" s="395"/>
      <c r="C9" s="395"/>
      <c r="D9" s="395"/>
      <c r="E9" s="395"/>
      <c r="F9" s="395"/>
      <c r="G9" s="395"/>
      <c r="H9" s="399"/>
      <c r="I9" s="399"/>
      <c r="J9" s="399"/>
      <c r="K9" s="399"/>
      <c r="L9" s="299"/>
      <c r="M9" s="300"/>
      <c r="N9" s="301"/>
      <c r="O9" s="495"/>
    </row>
    <row r="10" spans="1:15" ht="18.75" customHeight="1" thickBot="1">
      <c r="A10" s="395"/>
      <c r="B10" s="400"/>
      <c r="C10" s="400"/>
      <c r="D10" s="400"/>
      <c r="E10" s="400"/>
      <c r="F10" s="400"/>
      <c r="G10" s="400"/>
      <c r="H10" s="399"/>
      <c r="I10" s="399"/>
      <c r="J10" s="399"/>
      <c r="L10" s="418"/>
      <c r="M10" s="419"/>
      <c r="N10" s="423" t="s">
        <v>227</v>
      </c>
      <c r="O10" s="495"/>
    </row>
    <row r="11" spans="1:18" ht="18.75" customHeight="1" thickBot="1">
      <c r="A11" s="395"/>
      <c r="B11" s="416"/>
      <c r="C11" s="416"/>
      <c r="D11" s="416"/>
      <c r="E11" s="417"/>
      <c r="F11" s="417"/>
      <c r="G11" s="424"/>
      <c r="H11" s="772" t="s">
        <v>35</v>
      </c>
      <c r="I11" s="770" t="s">
        <v>189</v>
      </c>
      <c r="J11" s="770" t="s">
        <v>188</v>
      </c>
      <c r="K11" s="770" t="s">
        <v>190</v>
      </c>
      <c r="L11" s="708" t="s">
        <v>207</v>
      </c>
      <c r="M11" s="694"/>
      <c r="N11" s="695"/>
      <c r="O11" s="501"/>
      <c r="P11" s="502"/>
      <c r="Q11" s="502"/>
      <c r="R11" s="502"/>
    </row>
    <row r="12" spans="1:18" ht="37.5" customHeight="1">
      <c r="A12" s="401"/>
      <c r="B12" s="402"/>
      <c r="C12" s="402"/>
      <c r="D12" s="402"/>
      <c r="E12" s="403"/>
      <c r="F12" s="403"/>
      <c r="G12" s="425" t="s">
        <v>188</v>
      </c>
      <c r="H12" s="773"/>
      <c r="I12" s="774"/>
      <c r="J12" s="774"/>
      <c r="K12" s="771"/>
      <c r="L12" s="430" t="s">
        <v>128</v>
      </c>
      <c r="M12" s="426" t="s">
        <v>87</v>
      </c>
      <c r="N12" s="430" t="s">
        <v>146</v>
      </c>
      <c r="O12" s="501"/>
      <c r="P12" s="502"/>
      <c r="Q12" s="502"/>
      <c r="R12" s="502"/>
    </row>
    <row r="13" spans="1:18" ht="18.75" customHeight="1">
      <c r="A13" s="396"/>
      <c r="B13" s="404"/>
      <c r="C13" s="398"/>
      <c r="D13" s="398"/>
      <c r="E13" s="398"/>
      <c r="F13" s="398"/>
      <c r="G13" s="398"/>
      <c r="H13" s="420">
        <v>1</v>
      </c>
      <c r="I13" s="421">
        <v>2</v>
      </c>
      <c r="J13" s="421">
        <v>3</v>
      </c>
      <c r="K13" s="421">
        <v>4</v>
      </c>
      <c r="L13" s="431"/>
      <c r="M13" s="431"/>
      <c r="N13" s="431"/>
      <c r="O13" s="501"/>
      <c r="P13" s="502"/>
      <c r="Q13" s="502"/>
      <c r="R13" s="502"/>
    </row>
    <row r="14" spans="1:18" s="497" customFormat="1" ht="47.25" customHeight="1">
      <c r="A14" s="433"/>
      <c r="B14" s="697" t="s">
        <v>191</v>
      </c>
      <c r="C14" s="716"/>
      <c r="D14" s="716"/>
      <c r="E14" s="716"/>
      <c r="F14" s="716"/>
      <c r="G14" s="434">
        <v>620</v>
      </c>
      <c r="H14" s="719" t="s">
        <v>283</v>
      </c>
      <c r="I14" s="435" t="s">
        <v>209</v>
      </c>
      <c r="J14" s="436"/>
      <c r="K14" s="628">
        <f>K15+K18</f>
        <v>5760</v>
      </c>
      <c r="L14" s="628">
        <f>L15+L18</f>
        <v>3326</v>
      </c>
      <c r="M14" s="629"/>
      <c r="N14" s="628">
        <f>N15+N18</f>
        <v>3326</v>
      </c>
      <c r="O14" s="576"/>
      <c r="P14" s="576"/>
      <c r="Q14" s="577"/>
      <c r="R14" s="578"/>
    </row>
    <row r="15" spans="1:18" ht="111" customHeight="1">
      <c r="A15" s="396"/>
      <c r="B15" s="408"/>
      <c r="C15" s="714" t="s">
        <v>192</v>
      </c>
      <c r="D15" s="715"/>
      <c r="E15" s="715"/>
      <c r="F15" s="715"/>
      <c r="G15" s="407">
        <v>320</v>
      </c>
      <c r="H15" s="623" t="s">
        <v>284</v>
      </c>
      <c r="I15" s="657" t="s">
        <v>285</v>
      </c>
      <c r="J15" s="441"/>
      <c r="K15" s="630">
        <v>4032</v>
      </c>
      <c r="L15" s="630">
        <v>2328</v>
      </c>
      <c r="M15" s="631"/>
      <c r="N15" s="630">
        <v>2328</v>
      </c>
      <c r="O15" s="579"/>
      <c r="P15" s="580"/>
      <c r="Q15" s="502"/>
      <c r="R15" s="502"/>
    </row>
    <row r="16" spans="1:18" ht="30" customHeight="1">
      <c r="A16" s="396"/>
      <c r="B16" s="683"/>
      <c r="C16" s="461"/>
      <c r="D16" s="409"/>
      <c r="E16" s="409"/>
      <c r="F16" s="409"/>
      <c r="G16" s="407"/>
      <c r="H16" s="654" t="s">
        <v>160</v>
      </c>
      <c r="I16" s="657" t="s">
        <v>285</v>
      </c>
      <c r="J16" s="441">
        <v>200</v>
      </c>
      <c r="K16" s="630">
        <v>4032</v>
      </c>
      <c r="L16" s="630">
        <v>2328</v>
      </c>
      <c r="M16" s="631"/>
      <c r="N16" s="630">
        <v>2328</v>
      </c>
      <c r="O16" s="579"/>
      <c r="P16" s="580"/>
      <c r="Q16" s="502"/>
      <c r="R16" s="502"/>
    </row>
    <row r="17" spans="1:18" ht="30" customHeight="1">
      <c r="A17" s="396"/>
      <c r="B17" s="406"/>
      <c r="C17" s="410"/>
      <c r="D17" s="715" t="s">
        <v>193</v>
      </c>
      <c r="E17" s="715"/>
      <c r="F17" s="715"/>
      <c r="G17" s="407">
        <v>620</v>
      </c>
      <c r="H17" s="663" t="s">
        <v>161</v>
      </c>
      <c r="I17" s="657" t="s">
        <v>285</v>
      </c>
      <c r="J17" s="441">
        <v>240</v>
      </c>
      <c r="K17" s="630">
        <v>4032</v>
      </c>
      <c r="L17" s="630">
        <v>2328</v>
      </c>
      <c r="M17" s="631"/>
      <c r="N17" s="630">
        <v>2328</v>
      </c>
      <c r="O17" s="579"/>
      <c r="P17" s="580"/>
      <c r="Q17" s="502"/>
      <c r="R17" s="502"/>
    </row>
    <row r="18" spans="1:18" ht="105.75" customHeight="1">
      <c r="A18" s="396"/>
      <c r="B18" s="714">
        <v>600</v>
      </c>
      <c r="C18" s="714"/>
      <c r="D18" s="714"/>
      <c r="E18" s="714"/>
      <c r="F18" s="714"/>
      <c r="G18" s="407">
        <v>620</v>
      </c>
      <c r="H18" s="623" t="s">
        <v>286</v>
      </c>
      <c r="I18" s="440" t="s">
        <v>179</v>
      </c>
      <c r="J18" s="422"/>
      <c r="K18" s="630">
        <v>1728</v>
      </c>
      <c r="L18" s="630">
        <v>998</v>
      </c>
      <c r="M18" s="631"/>
      <c r="N18" s="630">
        <v>998</v>
      </c>
      <c r="O18" s="579"/>
      <c r="P18" s="580"/>
      <c r="Q18" s="502"/>
      <c r="R18" s="502"/>
    </row>
    <row r="19" spans="1:18" ht="27.75" customHeight="1">
      <c r="A19" s="396"/>
      <c r="B19" s="408"/>
      <c r="C19" s="411"/>
      <c r="D19" s="411"/>
      <c r="E19" s="412">
        <v>600</v>
      </c>
      <c r="F19" s="412">
        <v>610</v>
      </c>
      <c r="G19" s="407">
        <v>610</v>
      </c>
      <c r="H19" s="654" t="s">
        <v>160</v>
      </c>
      <c r="I19" s="440" t="s">
        <v>179</v>
      </c>
      <c r="J19" s="441">
        <v>200</v>
      </c>
      <c r="K19" s="630">
        <v>1728</v>
      </c>
      <c r="L19" s="630">
        <v>998</v>
      </c>
      <c r="M19" s="631"/>
      <c r="N19" s="630">
        <v>998</v>
      </c>
      <c r="O19" s="579"/>
      <c r="P19" s="580"/>
      <c r="Q19" s="502"/>
      <c r="R19" s="502"/>
    </row>
    <row r="20" spans="1:18" ht="31.5" customHeight="1">
      <c r="A20" s="396"/>
      <c r="B20" s="405"/>
      <c r="C20" s="370"/>
      <c r="D20" s="409"/>
      <c r="E20" s="413">
        <v>600</v>
      </c>
      <c r="F20" s="413">
        <v>620</v>
      </c>
      <c r="G20" s="407">
        <v>620</v>
      </c>
      <c r="H20" s="663" t="s">
        <v>161</v>
      </c>
      <c r="I20" s="440" t="s">
        <v>179</v>
      </c>
      <c r="J20" s="441">
        <v>240</v>
      </c>
      <c r="K20" s="630">
        <v>1728</v>
      </c>
      <c r="L20" s="630">
        <v>998</v>
      </c>
      <c r="M20" s="631"/>
      <c r="N20" s="630">
        <v>998</v>
      </c>
      <c r="O20" s="579"/>
      <c r="P20" s="580"/>
      <c r="Q20" s="502"/>
      <c r="R20" s="502"/>
    </row>
    <row r="21" spans="1:18" s="497" customFormat="1" ht="35.25" customHeight="1">
      <c r="A21" s="433"/>
      <c r="B21" s="432"/>
      <c r="C21" s="432"/>
      <c r="D21" s="716" t="s">
        <v>194</v>
      </c>
      <c r="E21" s="716"/>
      <c r="F21" s="716"/>
      <c r="G21" s="434">
        <v>620</v>
      </c>
      <c r="H21" s="729" t="s">
        <v>228</v>
      </c>
      <c r="I21" s="435" t="s">
        <v>210</v>
      </c>
      <c r="J21" s="435"/>
      <c r="K21" s="628">
        <f>K24+K27</f>
        <v>2505000</v>
      </c>
      <c r="L21" s="628">
        <f>L24+L27</f>
        <v>2630000</v>
      </c>
      <c r="M21" s="629"/>
      <c r="N21" s="628">
        <f>N24+N27</f>
        <v>2762000</v>
      </c>
      <c r="O21" s="581"/>
      <c r="P21" s="578"/>
      <c r="Q21" s="578"/>
      <c r="R21" s="578"/>
    </row>
    <row r="22" spans="1:15" ht="93" customHeight="1">
      <c r="A22" s="396"/>
      <c r="B22" s="714">
        <v>600</v>
      </c>
      <c r="C22" s="714"/>
      <c r="D22" s="714"/>
      <c r="E22" s="714"/>
      <c r="F22" s="714"/>
      <c r="G22" s="407">
        <v>620</v>
      </c>
      <c r="H22" s="623" t="s">
        <v>287</v>
      </c>
      <c r="I22" s="440" t="s">
        <v>180</v>
      </c>
      <c r="J22" s="441"/>
      <c r="K22" s="630">
        <f>1357900+9300</f>
        <v>1367200</v>
      </c>
      <c r="L22" s="630">
        <v>1492200</v>
      </c>
      <c r="M22" s="631"/>
      <c r="N22" s="630">
        <v>1624200</v>
      </c>
      <c r="O22" s="495"/>
    </row>
    <row r="23" spans="1:15" ht="26.25" customHeight="1">
      <c r="A23" s="396"/>
      <c r="B23" s="408"/>
      <c r="C23" s="411"/>
      <c r="D23" s="411"/>
      <c r="E23" s="412">
        <v>600</v>
      </c>
      <c r="F23" s="412">
        <v>610</v>
      </c>
      <c r="G23" s="407">
        <v>610</v>
      </c>
      <c r="H23" s="654" t="s">
        <v>160</v>
      </c>
      <c r="I23" s="440" t="s">
        <v>180</v>
      </c>
      <c r="J23" s="441">
        <v>200</v>
      </c>
      <c r="K23" s="630">
        <f>1357900+9300</f>
        <v>1367200</v>
      </c>
      <c r="L23" s="630">
        <v>1492200</v>
      </c>
      <c r="M23" s="631"/>
      <c r="N23" s="630">
        <v>1624200</v>
      </c>
      <c r="O23" s="495"/>
    </row>
    <row r="24" spans="1:15" ht="27" customHeight="1">
      <c r="A24" s="396"/>
      <c r="B24" s="405"/>
      <c r="C24" s="370"/>
      <c r="D24" s="409"/>
      <c r="E24" s="413">
        <v>600</v>
      </c>
      <c r="F24" s="413">
        <v>620</v>
      </c>
      <c r="G24" s="407">
        <v>620</v>
      </c>
      <c r="H24" s="663" t="s">
        <v>161</v>
      </c>
      <c r="I24" s="440" t="s">
        <v>180</v>
      </c>
      <c r="J24" s="441">
        <v>240</v>
      </c>
      <c r="K24" s="630">
        <f>1357900+9300</f>
        <v>1367200</v>
      </c>
      <c r="L24" s="630">
        <v>1492200</v>
      </c>
      <c r="M24" s="631"/>
      <c r="N24" s="630">
        <v>1624200</v>
      </c>
      <c r="O24" s="495"/>
    </row>
    <row r="25" spans="1:15" ht="94.5" customHeight="1">
      <c r="A25" s="396"/>
      <c r="B25" s="406"/>
      <c r="C25" s="409"/>
      <c r="D25" s="715" t="s">
        <v>195</v>
      </c>
      <c r="E25" s="715"/>
      <c r="F25" s="715"/>
      <c r="G25" s="407">
        <v>610</v>
      </c>
      <c r="H25" s="623" t="s">
        <v>288</v>
      </c>
      <c r="I25" s="440" t="s">
        <v>181</v>
      </c>
      <c r="J25" s="441"/>
      <c r="K25" s="630">
        <v>1137800</v>
      </c>
      <c r="L25" s="630">
        <v>1137800</v>
      </c>
      <c r="M25" s="631"/>
      <c r="N25" s="630">
        <v>1137800</v>
      </c>
      <c r="O25" s="495"/>
    </row>
    <row r="26" spans="1:15" ht="78.75" customHeight="1" hidden="1">
      <c r="A26" s="396"/>
      <c r="B26" s="714">
        <v>600</v>
      </c>
      <c r="C26" s="714"/>
      <c r="D26" s="714"/>
      <c r="E26" s="714"/>
      <c r="F26" s="714"/>
      <c r="G26" s="407">
        <v>610</v>
      </c>
      <c r="H26" s="535" t="s">
        <v>229</v>
      </c>
      <c r="I26" s="440" t="s">
        <v>181</v>
      </c>
      <c r="J26" s="441"/>
      <c r="K26" s="630">
        <v>1137800</v>
      </c>
      <c r="L26" s="630">
        <v>1137800</v>
      </c>
      <c r="M26" s="631"/>
      <c r="N26" s="630">
        <v>1137800</v>
      </c>
      <c r="O26" s="495"/>
    </row>
    <row r="27" spans="1:15" ht="33" customHeight="1">
      <c r="A27" s="396"/>
      <c r="B27" s="408"/>
      <c r="C27" s="411"/>
      <c r="D27" s="410"/>
      <c r="E27" s="414">
        <v>600</v>
      </c>
      <c r="F27" s="414">
        <v>610</v>
      </c>
      <c r="G27" s="407">
        <v>610</v>
      </c>
      <c r="H27" s="654" t="s">
        <v>160</v>
      </c>
      <c r="I27" s="440" t="s">
        <v>181</v>
      </c>
      <c r="J27" s="441">
        <v>200</v>
      </c>
      <c r="K27" s="630">
        <v>1137800</v>
      </c>
      <c r="L27" s="630">
        <v>1137800</v>
      </c>
      <c r="M27" s="631"/>
      <c r="N27" s="630">
        <v>1137800</v>
      </c>
      <c r="O27" s="495"/>
    </row>
    <row r="28" spans="1:15" ht="27" customHeight="1">
      <c r="A28" s="396"/>
      <c r="B28" s="406"/>
      <c r="C28" s="409"/>
      <c r="D28" s="715" t="s">
        <v>196</v>
      </c>
      <c r="E28" s="715"/>
      <c r="F28" s="715"/>
      <c r="G28" s="407">
        <v>610</v>
      </c>
      <c r="H28" s="663" t="s">
        <v>161</v>
      </c>
      <c r="I28" s="440" t="s">
        <v>181</v>
      </c>
      <c r="J28" s="441">
        <v>240</v>
      </c>
      <c r="K28" s="630">
        <v>1137800</v>
      </c>
      <c r="L28" s="630">
        <v>1137800</v>
      </c>
      <c r="M28" s="631"/>
      <c r="N28" s="630">
        <v>1137800</v>
      </c>
      <c r="O28" s="495"/>
    </row>
    <row r="29" spans="1:15" s="497" customFormat="1" ht="57.75" customHeight="1">
      <c r="A29" s="433"/>
      <c r="B29" s="700">
        <v>600</v>
      </c>
      <c r="C29" s="701"/>
      <c r="D29" s="701"/>
      <c r="E29" s="701"/>
      <c r="F29" s="702"/>
      <c r="G29" s="434">
        <v>610</v>
      </c>
      <c r="H29" s="718" t="s">
        <v>280</v>
      </c>
      <c r="I29" s="439" t="s">
        <v>177</v>
      </c>
      <c r="J29" s="436"/>
      <c r="K29" s="628">
        <f>K30+K33</f>
        <v>107300</v>
      </c>
      <c r="L29" s="632"/>
      <c r="M29" s="633"/>
      <c r="N29" s="633"/>
      <c r="O29" s="499"/>
    </row>
    <row r="30" spans="1:15" ht="75" customHeight="1">
      <c r="A30" s="396"/>
      <c r="B30" s="408"/>
      <c r="C30" s="411"/>
      <c r="D30" s="410"/>
      <c r="E30" s="414">
        <v>600</v>
      </c>
      <c r="F30" s="414">
        <v>610</v>
      </c>
      <c r="G30" s="407">
        <v>610</v>
      </c>
      <c r="H30" s="623" t="s">
        <v>281</v>
      </c>
      <c r="I30" s="442" t="s">
        <v>259</v>
      </c>
      <c r="J30" s="441"/>
      <c r="K30" s="630">
        <f>K31</f>
        <v>87300</v>
      </c>
      <c r="L30" s="634"/>
      <c r="M30" s="635"/>
      <c r="N30" s="635"/>
      <c r="O30" s="495"/>
    </row>
    <row r="31" spans="1:15" ht="32.25" customHeight="1">
      <c r="A31" s="396"/>
      <c r="B31" s="406"/>
      <c r="C31" s="409"/>
      <c r="D31" s="703" t="s">
        <v>197</v>
      </c>
      <c r="E31" s="704"/>
      <c r="F31" s="705"/>
      <c r="G31" s="407">
        <v>610</v>
      </c>
      <c r="H31" s="654" t="s">
        <v>160</v>
      </c>
      <c r="I31" s="442" t="s">
        <v>259</v>
      </c>
      <c r="J31" s="441">
        <v>200</v>
      </c>
      <c r="K31" s="630">
        <v>87300</v>
      </c>
      <c r="L31" s="634"/>
      <c r="M31" s="635"/>
      <c r="N31" s="635"/>
      <c r="O31" s="495"/>
    </row>
    <row r="32" spans="1:15" ht="37.5" customHeight="1">
      <c r="A32" s="396"/>
      <c r="B32" s="703">
        <v>600</v>
      </c>
      <c r="C32" s="704"/>
      <c r="D32" s="704"/>
      <c r="E32" s="704"/>
      <c r="F32" s="705"/>
      <c r="G32" s="407">
        <v>610</v>
      </c>
      <c r="H32" s="663" t="s">
        <v>161</v>
      </c>
      <c r="I32" s="442" t="s">
        <v>259</v>
      </c>
      <c r="J32" s="441">
        <v>240</v>
      </c>
      <c r="K32" s="630">
        <v>87300</v>
      </c>
      <c r="L32" s="634"/>
      <c r="M32" s="635"/>
      <c r="N32" s="635"/>
      <c r="O32" s="495"/>
    </row>
    <row r="33" spans="1:15" ht="93" customHeight="1">
      <c r="A33" s="396"/>
      <c r="B33" s="408"/>
      <c r="C33" s="411"/>
      <c r="D33" s="410"/>
      <c r="E33" s="414">
        <v>600</v>
      </c>
      <c r="F33" s="414">
        <v>610</v>
      </c>
      <c r="G33" s="407">
        <v>610</v>
      </c>
      <c r="H33" s="656" t="s">
        <v>282</v>
      </c>
      <c r="I33" s="442" t="s">
        <v>178</v>
      </c>
      <c r="J33" s="443"/>
      <c r="K33" s="630">
        <v>20000</v>
      </c>
      <c r="L33" s="634"/>
      <c r="M33" s="635"/>
      <c r="N33" s="635"/>
      <c r="O33" s="495"/>
    </row>
    <row r="34" spans="1:15" ht="27.75" customHeight="1">
      <c r="A34" s="396"/>
      <c r="B34" s="406"/>
      <c r="C34" s="409"/>
      <c r="D34" s="703" t="s">
        <v>198</v>
      </c>
      <c r="E34" s="704"/>
      <c r="F34" s="705"/>
      <c r="G34" s="407">
        <v>610</v>
      </c>
      <c r="H34" s="654" t="s">
        <v>160</v>
      </c>
      <c r="I34" s="442" t="s">
        <v>178</v>
      </c>
      <c r="J34" s="443">
        <v>200</v>
      </c>
      <c r="K34" s="630">
        <v>20000</v>
      </c>
      <c r="L34" s="634"/>
      <c r="M34" s="635"/>
      <c r="N34" s="635"/>
      <c r="O34" s="495"/>
    </row>
    <row r="35" spans="1:15" ht="37.5" customHeight="1">
      <c r="A35" s="396"/>
      <c r="B35" s="703">
        <v>600</v>
      </c>
      <c r="C35" s="704"/>
      <c r="D35" s="704"/>
      <c r="E35" s="704"/>
      <c r="F35" s="705"/>
      <c r="G35" s="407">
        <v>610</v>
      </c>
      <c r="H35" s="663" t="s">
        <v>161</v>
      </c>
      <c r="I35" s="442" t="s">
        <v>178</v>
      </c>
      <c r="J35" s="443">
        <v>240</v>
      </c>
      <c r="K35" s="630">
        <v>20000</v>
      </c>
      <c r="L35" s="634"/>
      <c r="M35" s="635"/>
      <c r="N35" s="635"/>
      <c r="O35" s="495"/>
    </row>
    <row r="36" spans="1:15" s="497" customFormat="1" ht="51" customHeight="1">
      <c r="A36" s="433"/>
      <c r="B36" s="444"/>
      <c r="C36" s="444"/>
      <c r="D36" s="445"/>
      <c r="E36" s="446">
        <v>600</v>
      </c>
      <c r="F36" s="446">
        <v>610</v>
      </c>
      <c r="G36" s="434">
        <v>610</v>
      </c>
      <c r="H36" s="730" t="s">
        <v>233</v>
      </c>
      <c r="I36" s="491" t="s">
        <v>155</v>
      </c>
      <c r="J36" s="449"/>
      <c r="K36" s="628">
        <f>K37+K44+K49+K51+K55+K58+K61+K64+K67+K70</f>
        <v>8006762</v>
      </c>
      <c r="L36" s="628">
        <f>L37+L44+L49+L51+L55+L58+L61+L64+L67+L70</f>
        <v>5746330</v>
      </c>
      <c r="M36" s="629"/>
      <c r="N36" s="628">
        <f>N37+N44+N49+N51+N55+N58+N61+N64+N67+N70</f>
        <v>5727274</v>
      </c>
      <c r="O36" s="500"/>
    </row>
    <row r="37" spans="1:15" ht="70.5" customHeight="1">
      <c r="A37" s="396"/>
      <c r="B37" s="406"/>
      <c r="C37" s="409"/>
      <c r="D37" s="703" t="s">
        <v>199</v>
      </c>
      <c r="E37" s="704"/>
      <c r="F37" s="705"/>
      <c r="G37" s="407">
        <v>610</v>
      </c>
      <c r="H37" s="623" t="s">
        <v>274</v>
      </c>
      <c r="I37" s="607" t="s">
        <v>156</v>
      </c>
      <c r="J37" s="608"/>
      <c r="K37" s="630">
        <v>1254400</v>
      </c>
      <c r="L37" s="630">
        <v>1254400</v>
      </c>
      <c r="M37" s="631"/>
      <c r="N37" s="630">
        <v>1254400</v>
      </c>
      <c r="O37" s="495"/>
    </row>
    <row r="38" spans="1:15" ht="54.75" customHeight="1">
      <c r="A38" s="396"/>
      <c r="B38" s="703">
        <v>600</v>
      </c>
      <c r="C38" s="704"/>
      <c r="D38" s="704"/>
      <c r="E38" s="704"/>
      <c r="F38" s="705"/>
      <c r="G38" s="407">
        <v>610</v>
      </c>
      <c r="H38" s="654" t="s">
        <v>157</v>
      </c>
      <c r="I38" s="607" t="s">
        <v>156</v>
      </c>
      <c r="J38" s="608">
        <v>100</v>
      </c>
      <c r="K38" s="630">
        <v>1254400</v>
      </c>
      <c r="L38" s="630">
        <v>1254400</v>
      </c>
      <c r="M38" s="631"/>
      <c r="N38" s="630">
        <v>1254400</v>
      </c>
      <c r="O38" s="495"/>
    </row>
    <row r="39" spans="1:15" ht="30.75" customHeight="1">
      <c r="A39" s="396"/>
      <c r="B39" s="408"/>
      <c r="C39" s="411"/>
      <c r="D39" s="410"/>
      <c r="E39" s="414">
        <v>600</v>
      </c>
      <c r="F39" s="414">
        <v>610</v>
      </c>
      <c r="G39" s="407">
        <v>610</v>
      </c>
      <c r="H39" s="663" t="s">
        <v>158</v>
      </c>
      <c r="I39" s="607" t="s">
        <v>156</v>
      </c>
      <c r="J39" s="608">
        <v>120</v>
      </c>
      <c r="K39" s="630">
        <v>1254400</v>
      </c>
      <c r="L39" s="630">
        <v>1254400</v>
      </c>
      <c r="M39" s="631"/>
      <c r="N39" s="630">
        <v>1254400</v>
      </c>
      <c r="O39" s="495"/>
    </row>
    <row r="40" spans="1:20" ht="39" customHeight="1" hidden="1">
      <c r="A40" s="396"/>
      <c r="B40" s="406"/>
      <c r="C40" s="409"/>
      <c r="D40" s="715" t="s">
        <v>200</v>
      </c>
      <c r="E40" s="715"/>
      <c r="F40" s="715"/>
      <c r="G40" s="407">
        <v>320</v>
      </c>
      <c r="H40" s="731" t="s">
        <v>78</v>
      </c>
      <c r="I40" s="609"/>
      <c r="J40" s="610"/>
      <c r="K40" s="636">
        <f>K41</f>
        <v>0</v>
      </c>
      <c r="L40" s="636">
        <f>L41</f>
        <v>0</v>
      </c>
      <c r="M40" s="636"/>
      <c r="N40" s="636">
        <f>N41</f>
        <v>0</v>
      </c>
      <c r="O40" s="337"/>
      <c r="P40" s="337"/>
      <c r="Q40" s="331">
        <v>654</v>
      </c>
      <c r="R40" s="344">
        <v>1</v>
      </c>
      <c r="S40" s="344">
        <v>2</v>
      </c>
      <c r="T40" s="279" t="s">
        <v>155</v>
      </c>
    </row>
    <row r="41" spans="1:15" ht="48" customHeight="1" hidden="1">
      <c r="A41" s="396"/>
      <c r="B41" s="714"/>
      <c r="C41" s="714"/>
      <c r="D41" s="714"/>
      <c r="E41" s="714"/>
      <c r="F41" s="714"/>
      <c r="G41" s="407"/>
      <c r="H41" s="507"/>
      <c r="I41" s="607"/>
      <c r="J41" s="611"/>
      <c r="K41" s="637"/>
      <c r="L41" s="637"/>
      <c r="M41" s="637"/>
      <c r="N41" s="637"/>
      <c r="O41" s="495"/>
    </row>
    <row r="42" spans="1:15" ht="57" customHeight="1">
      <c r="A42" s="396"/>
      <c r="B42" s="408"/>
      <c r="C42" s="410"/>
      <c r="D42" s="410"/>
      <c r="E42" s="414">
        <v>300</v>
      </c>
      <c r="F42" s="414">
        <v>320</v>
      </c>
      <c r="G42" s="407">
        <v>320</v>
      </c>
      <c r="H42" s="527" t="s">
        <v>234</v>
      </c>
      <c r="I42" s="607" t="s">
        <v>159</v>
      </c>
      <c r="J42" s="611"/>
      <c r="K42" s="637">
        <v>5000</v>
      </c>
      <c r="L42" s="637">
        <v>5000</v>
      </c>
      <c r="M42" s="637"/>
      <c r="N42" s="637">
        <v>5000</v>
      </c>
      <c r="O42" s="495"/>
    </row>
    <row r="43" spans="1:15" ht="31.5" customHeight="1">
      <c r="A43" s="396"/>
      <c r="B43" s="405"/>
      <c r="C43" s="714" t="s">
        <v>201</v>
      </c>
      <c r="D43" s="715"/>
      <c r="E43" s="715"/>
      <c r="F43" s="715"/>
      <c r="G43" s="407">
        <v>620</v>
      </c>
      <c r="H43" s="507" t="s">
        <v>160</v>
      </c>
      <c r="I43" s="607" t="s">
        <v>159</v>
      </c>
      <c r="J43" s="611">
        <v>200</v>
      </c>
      <c r="K43" s="637">
        <v>5000</v>
      </c>
      <c r="L43" s="637">
        <v>5000</v>
      </c>
      <c r="M43" s="637"/>
      <c r="N43" s="637">
        <v>5000</v>
      </c>
      <c r="O43" s="495"/>
    </row>
    <row r="44" spans="1:15" ht="30" customHeight="1">
      <c r="A44" s="396"/>
      <c r="B44" s="406"/>
      <c r="C44" s="410"/>
      <c r="D44" s="715" t="s">
        <v>202</v>
      </c>
      <c r="E44" s="715"/>
      <c r="F44" s="715"/>
      <c r="G44" s="407">
        <v>620</v>
      </c>
      <c r="H44" s="663" t="s">
        <v>161</v>
      </c>
      <c r="I44" s="607" t="s">
        <v>159</v>
      </c>
      <c r="J44" s="611">
        <v>240</v>
      </c>
      <c r="K44" s="637">
        <v>5000</v>
      </c>
      <c r="L44" s="637">
        <v>5000</v>
      </c>
      <c r="M44" s="637"/>
      <c r="N44" s="637">
        <v>5000</v>
      </c>
      <c r="O44" s="495"/>
    </row>
    <row r="45" spans="1:15" ht="36.75" customHeight="1" hidden="1">
      <c r="A45" s="396"/>
      <c r="B45" s="714">
        <v>600</v>
      </c>
      <c r="C45" s="714"/>
      <c r="D45" s="714"/>
      <c r="E45" s="714"/>
      <c r="F45" s="714"/>
      <c r="G45" s="407">
        <v>620</v>
      </c>
      <c r="H45" s="730" t="s">
        <v>79</v>
      </c>
      <c r="I45" s="491"/>
      <c r="J45" s="449"/>
      <c r="K45" s="628">
        <f>K47+K58+K53</f>
        <v>6194562</v>
      </c>
      <c r="L45" s="628">
        <f>L47+L58+L53</f>
        <v>3884130</v>
      </c>
      <c r="M45" s="629"/>
      <c r="N45" s="628">
        <f>N47+N58+N53</f>
        <v>3865074</v>
      </c>
      <c r="O45" s="495"/>
    </row>
    <row r="46" spans="1:15" ht="18" customHeight="1" hidden="1">
      <c r="A46" s="396"/>
      <c r="B46" s="408"/>
      <c r="C46" s="411"/>
      <c r="D46" s="411"/>
      <c r="E46" s="412">
        <v>600</v>
      </c>
      <c r="F46" s="412">
        <v>610</v>
      </c>
      <c r="G46" s="407">
        <v>610</v>
      </c>
      <c r="H46" s="507" t="s">
        <v>154</v>
      </c>
      <c r="I46" s="607" t="s">
        <v>155</v>
      </c>
      <c r="J46" s="608"/>
      <c r="K46" s="630">
        <f>K47+K53+K58</f>
        <v>6194562</v>
      </c>
      <c r="L46" s="630">
        <f>L47+L53+L58</f>
        <v>3884130</v>
      </c>
      <c r="M46" s="630">
        <f>M47+M53+M58</f>
        <v>0</v>
      </c>
      <c r="N46" s="630">
        <f>N47+N53+N58</f>
        <v>3865074</v>
      </c>
      <c r="O46" s="495"/>
    </row>
    <row r="47" spans="1:15" ht="72.75" customHeight="1">
      <c r="A47" s="396"/>
      <c r="B47" s="405"/>
      <c r="C47" s="409"/>
      <c r="D47" s="409"/>
      <c r="E47" s="413">
        <v>600</v>
      </c>
      <c r="F47" s="413">
        <v>620</v>
      </c>
      <c r="G47" s="407">
        <v>620</v>
      </c>
      <c r="H47" s="507" t="s">
        <v>235</v>
      </c>
      <c r="I47" s="607" t="s">
        <v>162</v>
      </c>
      <c r="J47" s="608"/>
      <c r="K47" s="630">
        <f>K48+K50</f>
        <v>3882662</v>
      </c>
      <c r="L47" s="630">
        <f>L48+L50</f>
        <v>3834130</v>
      </c>
      <c r="M47" s="631"/>
      <c r="N47" s="630">
        <f>N48+N50</f>
        <v>3815074</v>
      </c>
      <c r="O47" s="495"/>
    </row>
    <row r="48" spans="1:15" ht="58.5" customHeight="1">
      <c r="A48" s="396"/>
      <c r="B48" s="405"/>
      <c r="C48" s="714" t="s">
        <v>203</v>
      </c>
      <c r="D48" s="715"/>
      <c r="E48" s="715"/>
      <c r="F48" s="715"/>
      <c r="G48" s="407">
        <v>240</v>
      </c>
      <c r="H48" s="654" t="s">
        <v>157</v>
      </c>
      <c r="I48" s="607" t="s">
        <v>162</v>
      </c>
      <c r="J48" s="608">
        <v>100</v>
      </c>
      <c r="K48" s="630">
        <f>K49</f>
        <v>3615400</v>
      </c>
      <c r="L48" s="630">
        <f>L49</f>
        <v>3615400</v>
      </c>
      <c r="M48" s="631"/>
      <c r="N48" s="630">
        <f>N49</f>
        <v>3615400</v>
      </c>
      <c r="O48" s="495"/>
    </row>
    <row r="49" spans="1:15" ht="27" customHeight="1">
      <c r="A49" s="396"/>
      <c r="B49" s="406"/>
      <c r="C49" s="410"/>
      <c r="D49" s="715" t="s">
        <v>204</v>
      </c>
      <c r="E49" s="715"/>
      <c r="F49" s="715"/>
      <c r="G49" s="407">
        <v>240</v>
      </c>
      <c r="H49" s="663" t="s">
        <v>158</v>
      </c>
      <c r="I49" s="607" t="s">
        <v>162</v>
      </c>
      <c r="J49" s="608">
        <v>120</v>
      </c>
      <c r="K49" s="630">
        <f>3615400</f>
        <v>3615400</v>
      </c>
      <c r="L49" s="630">
        <f>3615400</f>
        <v>3615400</v>
      </c>
      <c r="M49" s="631"/>
      <c r="N49" s="630">
        <f>3615400</f>
        <v>3615400</v>
      </c>
      <c r="O49" s="495"/>
    </row>
    <row r="50" spans="1:15" ht="37.5" customHeight="1">
      <c r="A50" s="396"/>
      <c r="B50" s="714">
        <v>200</v>
      </c>
      <c r="C50" s="714"/>
      <c r="D50" s="714"/>
      <c r="E50" s="714"/>
      <c r="F50" s="714"/>
      <c r="G50" s="407">
        <v>240</v>
      </c>
      <c r="H50" s="507" t="s">
        <v>160</v>
      </c>
      <c r="I50" s="607" t="s">
        <v>162</v>
      </c>
      <c r="J50" s="608">
        <v>200</v>
      </c>
      <c r="K50" s="630">
        <f>165262+100000+2000</f>
        <v>267262</v>
      </c>
      <c r="L50" s="630">
        <f>218730</f>
        <v>218730</v>
      </c>
      <c r="M50" s="631"/>
      <c r="N50" s="630">
        <f>199674</f>
        <v>199674</v>
      </c>
      <c r="O50" s="495"/>
    </row>
    <row r="51" spans="1:15" ht="37.5" customHeight="1">
      <c r="A51" s="396"/>
      <c r="B51" s="408"/>
      <c r="C51" s="410"/>
      <c r="D51" s="410"/>
      <c r="E51" s="414">
        <v>200</v>
      </c>
      <c r="F51" s="414">
        <v>240</v>
      </c>
      <c r="G51" s="407">
        <v>240</v>
      </c>
      <c r="H51" s="663" t="s">
        <v>161</v>
      </c>
      <c r="I51" s="607" t="s">
        <v>162</v>
      </c>
      <c r="J51" s="608">
        <v>240</v>
      </c>
      <c r="K51" s="630">
        <f>K50</f>
        <v>267262</v>
      </c>
      <c r="L51" s="630">
        <f>L50</f>
        <v>218730</v>
      </c>
      <c r="M51" s="631"/>
      <c r="N51" s="630">
        <f>N50</f>
        <v>199674</v>
      </c>
      <c r="O51" s="495"/>
    </row>
    <row r="52" spans="1:15" ht="93" customHeight="1" hidden="1">
      <c r="A52" s="396"/>
      <c r="B52" s="405"/>
      <c r="C52" s="714" t="s">
        <v>205</v>
      </c>
      <c r="D52" s="715"/>
      <c r="E52" s="715"/>
      <c r="F52" s="715"/>
      <c r="G52" s="407">
        <v>620</v>
      </c>
      <c r="H52" s="730"/>
      <c r="I52" s="491"/>
      <c r="J52" s="449"/>
      <c r="K52" s="628"/>
      <c r="L52" s="628"/>
      <c r="M52" s="629"/>
      <c r="N52" s="628"/>
      <c r="O52" s="495"/>
    </row>
    <row r="53" spans="1:15" ht="53.25" customHeight="1">
      <c r="A53" s="396"/>
      <c r="B53" s="406"/>
      <c r="C53" s="410"/>
      <c r="D53" s="715" t="s">
        <v>206</v>
      </c>
      <c r="E53" s="715"/>
      <c r="F53" s="715"/>
      <c r="G53" s="407">
        <v>620</v>
      </c>
      <c r="H53" s="623" t="s">
        <v>243</v>
      </c>
      <c r="I53" s="505" t="s">
        <v>231</v>
      </c>
      <c r="J53" s="608"/>
      <c r="K53" s="630">
        <v>50000</v>
      </c>
      <c r="L53" s="630">
        <v>50000</v>
      </c>
      <c r="M53" s="631"/>
      <c r="N53" s="630">
        <v>50000</v>
      </c>
      <c r="O53" s="495"/>
    </row>
    <row r="54" spans="1:15" ht="27" customHeight="1">
      <c r="A54" s="396"/>
      <c r="B54" s="714">
        <v>600</v>
      </c>
      <c r="C54" s="714"/>
      <c r="D54" s="714"/>
      <c r="E54" s="714"/>
      <c r="F54" s="714"/>
      <c r="G54" s="407">
        <v>620</v>
      </c>
      <c r="H54" s="507" t="s">
        <v>160</v>
      </c>
      <c r="I54" s="505" t="s">
        <v>231</v>
      </c>
      <c r="J54" s="608">
        <v>200</v>
      </c>
      <c r="K54" s="630">
        <v>50000</v>
      </c>
      <c r="L54" s="630">
        <v>50000</v>
      </c>
      <c r="M54" s="631"/>
      <c r="N54" s="630">
        <v>50000</v>
      </c>
      <c r="O54" s="495"/>
    </row>
    <row r="55" spans="1:15" ht="33.75" customHeight="1">
      <c r="A55" s="396"/>
      <c r="B55" s="408"/>
      <c r="C55" s="411"/>
      <c r="D55" s="410"/>
      <c r="E55" s="414">
        <v>600</v>
      </c>
      <c r="F55" s="414">
        <v>620</v>
      </c>
      <c r="G55" s="407">
        <v>620</v>
      </c>
      <c r="H55" s="663" t="s">
        <v>161</v>
      </c>
      <c r="I55" s="505" t="s">
        <v>231</v>
      </c>
      <c r="J55" s="608">
        <v>240</v>
      </c>
      <c r="K55" s="630">
        <v>50000</v>
      </c>
      <c r="L55" s="630">
        <v>50000</v>
      </c>
      <c r="M55" s="631"/>
      <c r="N55" s="630">
        <v>50000</v>
      </c>
      <c r="O55" s="495"/>
    </row>
    <row r="56" spans="1:15" ht="72" customHeight="1">
      <c r="A56" s="396"/>
      <c r="B56" s="406"/>
      <c r="C56" s="409"/>
      <c r="D56" s="715" t="s">
        <v>0</v>
      </c>
      <c r="E56" s="715"/>
      <c r="F56" s="715"/>
      <c r="G56" s="407">
        <v>610</v>
      </c>
      <c r="H56" s="507" t="s">
        <v>238</v>
      </c>
      <c r="I56" s="607" t="s">
        <v>162</v>
      </c>
      <c r="J56" s="608">
        <v>0</v>
      </c>
      <c r="K56" s="630">
        <f>K58</f>
        <v>2261900</v>
      </c>
      <c r="L56" s="630">
        <f>L58</f>
        <v>0</v>
      </c>
      <c r="M56" s="631"/>
      <c r="N56" s="630">
        <f>N58</f>
        <v>0</v>
      </c>
      <c r="O56" s="495"/>
    </row>
    <row r="57" spans="1:15" ht="25.5" customHeight="1">
      <c r="A57" s="396"/>
      <c r="B57" s="451"/>
      <c r="C57" s="627"/>
      <c r="D57" s="627"/>
      <c r="E57" s="627"/>
      <c r="F57" s="627"/>
      <c r="G57" s="407"/>
      <c r="H57" s="507" t="s">
        <v>263</v>
      </c>
      <c r="I57" s="607" t="s">
        <v>162</v>
      </c>
      <c r="J57" s="608">
        <v>500</v>
      </c>
      <c r="K57" s="630">
        <v>2261900</v>
      </c>
      <c r="L57" s="630"/>
      <c r="M57" s="631"/>
      <c r="N57" s="630"/>
      <c r="O57" s="495"/>
    </row>
    <row r="58" spans="1:15" ht="18" customHeight="1">
      <c r="A58" s="396"/>
      <c r="B58" s="714">
        <v>600</v>
      </c>
      <c r="C58" s="714"/>
      <c r="D58" s="714"/>
      <c r="E58" s="714"/>
      <c r="F58" s="714"/>
      <c r="G58" s="407">
        <v>610</v>
      </c>
      <c r="H58" s="507" t="s">
        <v>120</v>
      </c>
      <c r="I58" s="607" t="s">
        <v>162</v>
      </c>
      <c r="J58" s="608">
        <v>540</v>
      </c>
      <c r="K58" s="630">
        <v>2261900</v>
      </c>
      <c r="L58" s="630"/>
      <c r="M58" s="631"/>
      <c r="N58" s="630"/>
      <c r="O58" s="495"/>
    </row>
    <row r="59" spans="1:15" ht="0" customHeight="1" hidden="1">
      <c r="A59" s="396"/>
      <c r="B59" s="408"/>
      <c r="C59" s="411"/>
      <c r="D59" s="410"/>
      <c r="E59" s="414"/>
      <c r="F59" s="414"/>
      <c r="G59" s="407"/>
      <c r="H59" s="507" t="s">
        <v>163</v>
      </c>
      <c r="I59" s="607" t="s">
        <v>155</v>
      </c>
      <c r="J59" s="608"/>
      <c r="K59" s="630">
        <f>K60</f>
        <v>140000</v>
      </c>
      <c r="L59" s="630">
        <f>L60</f>
        <v>190000</v>
      </c>
      <c r="M59" s="631"/>
      <c r="N59" s="630">
        <f>N60</f>
        <v>190000</v>
      </c>
      <c r="O59" s="495"/>
    </row>
    <row r="60" spans="1:15" ht="69.75" customHeight="1">
      <c r="A60" s="396"/>
      <c r="B60" s="406"/>
      <c r="C60" s="409"/>
      <c r="D60" s="703" t="s">
        <v>1</v>
      </c>
      <c r="E60" s="704"/>
      <c r="F60" s="705"/>
      <c r="G60" s="407">
        <v>620</v>
      </c>
      <c r="H60" s="507" t="s">
        <v>238</v>
      </c>
      <c r="I60" s="607" t="s">
        <v>162</v>
      </c>
      <c r="J60" s="608">
        <v>100</v>
      </c>
      <c r="K60" s="630">
        <f>K61</f>
        <v>140000</v>
      </c>
      <c r="L60" s="630">
        <f>L61</f>
        <v>190000</v>
      </c>
      <c r="M60" s="631"/>
      <c r="N60" s="630">
        <f>N61</f>
        <v>190000</v>
      </c>
      <c r="O60" s="495"/>
    </row>
    <row r="61" spans="1:15" ht="30.75" customHeight="1">
      <c r="A61" s="396"/>
      <c r="B61" s="703">
        <v>600</v>
      </c>
      <c r="C61" s="704"/>
      <c r="D61" s="704"/>
      <c r="E61" s="704"/>
      <c r="F61" s="705"/>
      <c r="G61" s="407">
        <v>620</v>
      </c>
      <c r="H61" s="663" t="s">
        <v>158</v>
      </c>
      <c r="I61" s="607" t="s">
        <v>162</v>
      </c>
      <c r="J61" s="608">
        <v>120</v>
      </c>
      <c r="K61" s="630">
        <f>90000+50000</f>
        <v>140000</v>
      </c>
      <c r="L61" s="630">
        <v>190000</v>
      </c>
      <c r="M61" s="631"/>
      <c r="N61" s="630">
        <v>190000</v>
      </c>
      <c r="O61" s="495"/>
    </row>
    <row r="62" spans="1:15" ht="75" customHeight="1">
      <c r="A62" s="396"/>
      <c r="B62" s="415"/>
      <c r="C62" s="410"/>
      <c r="D62" s="410"/>
      <c r="E62" s="414"/>
      <c r="F62" s="414"/>
      <c r="G62" s="407"/>
      <c r="H62" s="624" t="s">
        <v>242</v>
      </c>
      <c r="I62" s="607" t="s">
        <v>173</v>
      </c>
      <c r="J62" s="449"/>
      <c r="K62" s="638">
        <f>K63</f>
        <v>156000</v>
      </c>
      <c r="L62" s="638">
        <f>L63</f>
        <v>156000</v>
      </c>
      <c r="M62" s="638">
        <f>M63</f>
        <v>16800</v>
      </c>
      <c r="N62" s="638">
        <f>N63</f>
        <v>156000</v>
      </c>
      <c r="O62" s="495"/>
    </row>
    <row r="63" spans="1:15" ht="62.25" customHeight="1">
      <c r="A63" s="396"/>
      <c r="B63" s="698"/>
      <c r="C63" s="698"/>
      <c r="D63" s="699"/>
      <c r="E63" s="699"/>
      <c r="F63" s="699"/>
      <c r="G63" s="407"/>
      <c r="H63" s="654" t="s">
        <v>157</v>
      </c>
      <c r="I63" s="607" t="s">
        <v>173</v>
      </c>
      <c r="J63" s="608">
        <v>100</v>
      </c>
      <c r="K63" s="630">
        <f>K64</f>
        <v>156000</v>
      </c>
      <c r="L63" s="630">
        <f>L64</f>
        <v>156000</v>
      </c>
      <c r="M63" s="630">
        <f>M66</f>
        <v>16800</v>
      </c>
      <c r="N63" s="630">
        <f>N64</f>
        <v>156000</v>
      </c>
      <c r="O63" s="495"/>
    </row>
    <row r="64" spans="1:15" ht="27.75" customHeight="1">
      <c r="A64" s="396"/>
      <c r="B64" s="415"/>
      <c r="C64" s="410"/>
      <c r="D64" s="715" t="s">
        <v>2</v>
      </c>
      <c r="E64" s="715"/>
      <c r="F64" s="715"/>
      <c r="G64" s="407">
        <v>620</v>
      </c>
      <c r="H64" s="663" t="s">
        <v>158</v>
      </c>
      <c r="I64" s="607" t="s">
        <v>173</v>
      </c>
      <c r="J64" s="608">
        <v>120</v>
      </c>
      <c r="K64" s="630">
        <v>156000</v>
      </c>
      <c r="L64" s="630">
        <v>156000</v>
      </c>
      <c r="M64" s="630"/>
      <c r="N64" s="630">
        <v>156000</v>
      </c>
      <c r="O64" s="495"/>
    </row>
    <row r="65" spans="1:15" ht="129.75" customHeight="1">
      <c r="A65" s="396"/>
      <c r="B65" s="714">
        <v>600</v>
      </c>
      <c r="C65" s="714"/>
      <c r="D65" s="714"/>
      <c r="E65" s="714"/>
      <c r="F65" s="714"/>
      <c r="G65" s="407">
        <v>620</v>
      </c>
      <c r="H65" s="717" t="s">
        <v>278</v>
      </c>
      <c r="I65" s="607" t="s">
        <v>244</v>
      </c>
      <c r="J65" s="608"/>
      <c r="K65" s="630">
        <v>16800</v>
      </c>
      <c r="L65" s="630">
        <v>16800</v>
      </c>
      <c r="M65" s="630">
        <f>L65</f>
        <v>16800</v>
      </c>
      <c r="N65" s="630">
        <v>16800</v>
      </c>
      <c r="O65" s="495"/>
    </row>
    <row r="66" spans="1:15" ht="27" customHeight="1">
      <c r="A66" s="396"/>
      <c r="B66" s="408"/>
      <c r="C66" s="411"/>
      <c r="D66" s="410"/>
      <c r="E66" s="414">
        <v>600</v>
      </c>
      <c r="F66" s="414">
        <v>620</v>
      </c>
      <c r="G66" s="407">
        <v>620</v>
      </c>
      <c r="H66" s="507" t="s">
        <v>160</v>
      </c>
      <c r="I66" s="607" t="s">
        <v>244</v>
      </c>
      <c r="J66" s="608">
        <v>200</v>
      </c>
      <c r="K66" s="630">
        <v>16800</v>
      </c>
      <c r="L66" s="630">
        <v>16800</v>
      </c>
      <c r="M66" s="630">
        <f>L66</f>
        <v>16800</v>
      </c>
      <c r="N66" s="630">
        <v>16800</v>
      </c>
      <c r="O66" s="495"/>
    </row>
    <row r="67" spans="1:15" ht="27" customHeight="1">
      <c r="A67" s="396"/>
      <c r="B67" s="406"/>
      <c r="C67" s="409"/>
      <c r="D67" s="715" t="s">
        <v>3</v>
      </c>
      <c r="E67" s="715"/>
      <c r="F67" s="715"/>
      <c r="G67" s="407">
        <v>620</v>
      </c>
      <c r="H67" s="663" t="s">
        <v>161</v>
      </c>
      <c r="I67" s="607" t="s">
        <v>244</v>
      </c>
      <c r="J67" s="608">
        <v>240</v>
      </c>
      <c r="K67" s="630">
        <v>16800</v>
      </c>
      <c r="L67" s="630">
        <v>16800</v>
      </c>
      <c r="M67" s="630">
        <f>L67</f>
        <v>16800</v>
      </c>
      <c r="N67" s="630">
        <v>16800</v>
      </c>
      <c r="O67" s="495"/>
    </row>
    <row r="68" spans="1:15" ht="72.75" customHeight="1">
      <c r="A68" s="396"/>
      <c r="B68" s="714">
        <v>600</v>
      </c>
      <c r="C68" s="714"/>
      <c r="D68" s="714"/>
      <c r="E68" s="714"/>
      <c r="F68" s="714"/>
      <c r="G68" s="407">
        <v>620</v>
      </c>
      <c r="H68" s="507" t="s">
        <v>238</v>
      </c>
      <c r="I68" s="607" t="s">
        <v>162</v>
      </c>
      <c r="J68" s="443"/>
      <c r="K68" s="639">
        <f>K70</f>
        <v>240000</v>
      </c>
      <c r="L68" s="639">
        <f>L70</f>
        <v>240000</v>
      </c>
      <c r="M68" s="640"/>
      <c r="N68" s="639">
        <f>N70</f>
        <v>240000</v>
      </c>
      <c r="O68" s="495"/>
    </row>
    <row r="69" spans="1:15" ht="35.25" customHeight="1">
      <c r="A69" s="396"/>
      <c r="B69" s="461"/>
      <c r="C69" s="461"/>
      <c r="D69" s="461"/>
      <c r="E69" s="461"/>
      <c r="F69" s="461"/>
      <c r="G69" s="407"/>
      <c r="H69" s="732" t="s">
        <v>266</v>
      </c>
      <c r="I69" s="607" t="s">
        <v>162</v>
      </c>
      <c r="J69" s="443">
        <v>300</v>
      </c>
      <c r="K69" s="639">
        <v>240000</v>
      </c>
      <c r="L69" s="639">
        <v>240000</v>
      </c>
      <c r="M69" s="640"/>
      <c r="N69" s="639">
        <v>240000</v>
      </c>
      <c r="O69" s="495"/>
    </row>
    <row r="70" spans="1:15" ht="27.75" customHeight="1">
      <c r="A70" s="396"/>
      <c r="B70" s="415"/>
      <c r="C70" s="410"/>
      <c r="D70" s="410"/>
      <c r="E70" s="414">
        <v>600</v>
      </c>
      <c r="F70" s="414">
        <v>620</v>
      </c>
      <c r="G70" s="407">
        <v>620</v>
      </c>
      <c r="H70" s="733" t="s">
        <v>267</v>
      </c>
      <c r="I70" s="607" t="s">
        <v>162</v>
      </c>
      <c r="J70" s="443">
        <v>320</v>
      </c>
      <c r="K70" s="639">
        <v>240000</v>
      </c>
      <c r="L70" s="639">
        <v>240000</v>
      </c>
      <c r="M70" s="640"/>
      <c r="N70" s="639">
        <v>240000</v>
      </c>
      <c r="O70" s="495"/>
    </row>
    <row r="71" spans="1:15" s="497" customFormat="1" ht="44.25" customHeight="1">
      <c r="A71" s="433"/>
      <c r="B71" s="697" t="s">
        <v>4</v>
      </c>
      <c r="C71" s="697"/>
      <c r="D71" s="716"/>
      <c r="E71" s="716"/>
      <c r="F71" s="716"/>
      <c r="G71" s="434">
        <v>320</v>
      </c>
      <c r="H71" s="677" t="s">
        <v>176</v>
      </c>
      <c r="I71" s="439" t="s">
        <v>174</v>
      </c>
      <c r="J71" s="449"/>
      <c r="K71" s="628">
        <v>60000</v>
      </c>
      <c r="L71" s="628">
        <v>60000</v>
      </c>
      <c r="M71" s="629"/>
      <c r="N71" s="628">
        <v>60000</v>
      </c>
      <c r="O71" s="499"/>
    </row>
    <row r="72" spans="1:15" ht="49.5" customHeight="1">
      <c r="A72" s="396"/>
      <c r="B72" s="415"/>
      <c r="C72" s="410"/>
      <c r="D72" s="715" t="s">
        <v>5</v>
      </c>
      <c r="E72" s="715"/>
      <c r="F72" s="715"/>
      <c r="G72" s="407">
        <v>320</v>
      </c>
      <c r="H72" s="654" t="s">
        <v>175</v>
      </c>
      <c r="I72" s="442" t="s">
        <v>279</v>
      </c>
      <c r="J72" s="608"/>
      <c r="K72" s="630">
        <v>60000</v>
      </c>
      <c r="L72" s="630">
        <v>60000</v>
      </c>
      <c r="M72" s="631"/>
      <c r="N72" s="630">
        <v>60000</v>
      </c>
      <c r="O72" s="495"/>
    </row>
    <row r="73" spans="1:15" ht="33" customHeight="1">
      <c r="A73" s="396"/>
      <c r="B73" s="714">
        <v>200</v>
      </c>
      <c r="C73" s="714"/>
      <c r="D73" s="714"/>
      <c r="E73" s="714"/>
      <c r="F73" s="714"/>
      <c r="G73" s="407">
        <v>240</v>
      </c>
      <c r="H73" s="507" t="s">
        <v>160</v>
      </c>
      <c r="I73" s="442" t="s">
        <v>279</v>
      </c>
      <c r="J73" s="608">
        <v>200</v>
      </c>
      <c r="K73" s="630">
        <v>60000</v>
      </c>
      <c r="L73" s="630">
        <v>60000</v>
      </c>
      <c r="M73" s="631"/>
      <c r="N73" s="630">
        <v>60000</v>
      </c>
      <c r="O73" s="495"/>
    </row>
    <row r="74" spans="1:15" ht="27" customHeight="1">
      <c r="A74" s="396"/>
      <c r="B74" s="415"/>
      <c r="C74" s="410"/>
      <c r="D74" s="410"/>
      <c r="E74" s="414">
        <v>200</v>
      </c>
      <c r="F74" s="414">
        <v>240</v>
      </c>
      <c r="G74" s="407">
        <v>240</v>
      </c>
      <c r="H74" s="663" t="s">
        <v>161</v>
      </c>
      <c r="I74" s="442" t="s">
        <v>279</v>
      </c>
      <c r="J74" s="608">
        <v>240</v>
      </c>
      <c r="K74" s="630">
        <v>60000</v>
      </c>
      <c r="L74" s="630">
        <v>60000</v>
      </c>
      <c r="M74" s="631"/>
      <c r="N74" s="630">
        <v>60000</v>
      </c>
      <c r="O74" s="495"/>
    </row>
    <row r="75" spans="1:15" s="497" customFormat="1" ht="30.75" customHeight="1">
      <c r="A75" s="433"/>
      <c r="B75" s="697">
        <v>300</v>
      </c>
      <c r="C75" s="697"/>
      <c r="D75" s="697"/>
      <c r="E75" s="697"/>
      <c r="F75" s="697"/>
      <c r="G75" s="434">
        <v>320</v>
      </c>
      <c r="H75" s="730" t="s">
        <v>236</v>
      </c>
      <c r="I75" s="448" t="s">
        <v>166</v>
      </c>
      <c r="J75" s="449"/>
      <c r="K75" s="628">
        <f>K78+K80</f>
        <v>80000</v>
      </c>
      <c r="L75" s="628">
        <f>L78+L80</f>
        <v>699061</v>
      </c>
      <c r="M75" s="629"/>
      <c r="N75" s="628">
        <f>N78+N80</f>
        <v>1401292</v>
      </c>
      <c r="O75" s="499"/>
    </row>
    <row r="76" spans="1:15" ht="41.25" customHeight="1">
      <c r="A76" s="396"/>
      <c r="B76" s="408"/>
      <c r="C76" s="411"/>
      <c r="D76" s="411"/>
      <c r="E76" s="412">
        <v>300</v>
      </c>
      <c r="F76" s="412">
        <v>310</v>
      </c>
      <c r="G76" s="407">
        <v>310</v>
      </c>
      <c r="H76" s="623" t="s">
        <v>276</v>
      </c>
      <c r="I76" s="612" t="s">
        <v>165</v>
      </c>
      <c r="J76" s="608"/>
      <c r="K76" s="630">
        <f>K77</f>
        <v>80000</v>
      </c>
      <c r="L76" s="630">
        <f>L77</f>
        <v>80000</v>
      </c>
      <c r="M76" s="631"/>
      <c r="N76" s="630">
        <f>N77</f>
        <v>180000</v>
      </c>
      <c r="O76" s="495"/>
    </row>
    <row r="77" spans="1:15" ht="30" customHeight="1">
      <c r="A77" s="396"/>
      <c r="B77" s="406"/>
      <c r="C77" s="409"/>
      <c r="D77" s="409"/>
      <c r="E77" s="413">
        <v>300</v>
      </c>
      <c r="F77" s="413">
        <v>320</v>
      </c>
      <c r="G77" s="407">
        <v>320</v>
      </c>
      <c r="H77" s="654" t="s">
        <v>164</v>
      </c>
      <c r="I77" s="612" t="s">
        <v>165</v>
      </c>
      <c r="J77" s="608">
        <v>800</v>
      </c>
      <c r="K77" s="630">
        <f>K78</f>
        <v>80000</v>
      </c>
      <c r="L77" s="630">
        <f>L78</f>
        <v>80000</v>
      </c>
      <c r="M77" s="631"/>
      <c r="N77" s="630">
        <f>N78</f>
        <v>180000</v>
      </c>
      <c r="O77" s="495"/>
    </row>
    <row r="78" spans="1:15" ht="29.25" customHeight="1">
      <c r="A78" s="396"/>
      <c r="B78" s="698" t="s">
        <v>6</v>
      </c>
      <c r="C78" s="698"/>
      <c r="D78" s="699"/>
      <c r="E78" s="699"/>
      <c r="F78" s="699"/>
      <c r="G78" s="407">
        <v>620</v>
      </c>
      <c r="H78" s="663" t="s">
        <v>142</v>
      </c>
      <c r="I78" s="612" t="s">
        <v>165</v>
      </c>
      <c r="J78" s="608">
        <v>870</v>
      </c>
      <c r="K78" s="630">
        <v>80000</v>
      </c>
      <c r="L78" s="630">
        <v>80000</v>
      </c>
      <c r="M78" s="631"/>
      <c r="N78" s="630">
        <v>180000</v>
      </c>
      <c r="O78" s="495"/>
    </row>
    <row r="79" spans="1:15" ht="43.5" customHeight="1">
      <c r="A79" s="396"/>
      <c r="B79" s="415"/>
      <c r="C79" s="410"/>
      <c r="D79" s="715" t="s">
        <v>7</v>
      </c>
      <c r="E79" s="715"/>
      <c r="F79" s="715"/>
      <c r="G79" s="407">
        <v>620</v>
      </c>
      <c r="H79" s="623" t="s">
        <v>277</v>
      </c>
      <c r="I79" s="612" t="s">
        <v>167</v>
      </c>
      <c r="J79" s="608"/>
      <c r="K79" s="641"/>
      <c r="L79" s="630">
        <v>619061</v>
      </c>
      <c r="M79" s="631"/>
      <c r="N79" s="630">
        <v>1221292</v>
      </c>
      <c r="O79" s="495"/>
    </row>
    <row r="80" spans="1:15" ht="19.5" customHeight="1">
      <c r="A80" s="396"/>
      <c r="B80" s="714">
        <v>200</v>
      </c>
      <c r="C80" s="714"/>
      <c r="D80" s="714"/>
      <c r="E80" s="714"/>
      <c r="F80" s="714"/>
      <c r="G80" s="407">
        <v>240</v>
      </c>
      <c r="H80" s="654" t="s">
        <v>164</v>
      </c>
      <c r="I80" s="612" t="s">
        <v>167</v>
      </c>
      <c r="J80" s="608">
        <v>800</v>
      </c>
      <c r="K80" s="642"/>
      <c r="L80" s="630">
        <v>619061</v>
      </c>
      <c r="M80" s="631"/>
      <c r="N80" s="630">
        <v>1221292</v>
      </c>
      <c r="O80" s="495"/>
    </row>
    <row r="81" spans="1:15" ht="21" customHeight="1">
      <c r="A81" s="396"/>
      <c r="B81" s="415"/>
      <c r="C81" s="410"/>
      <c r="D81" s="410"/>
      <c r="E81" s="414">
        <v>200</v>
      </c>
      <c r="F81" s="414">
        <v>240</v>
      </c>
      <c r="G81" s="407">
        <v>240</v>
      </c>
      <c r="H81" s="663" t="s">
        <v>142</v>
      </c>
      <c r="I81" s="612" t="s">
        <v>167</v>
      </c>
      <c r="J81" s="613">
        <v>870</v>
      </c>
      <c r="K81" s="643"/>
      <c r="L81" s="644">
        <v>619061</v>
      </c>
      <c r="M81" s="645"/>
      <c r="N81" s="645">
        <v>1221292</v>
      </c>
      <c r="O81" s="495"/>
    </row>
    <row r="82" spans="1:15" s="497" customFormat="1" ht="72" customHeight="1" thickBot="1">
      <c r="A82" s="433"/>
      <c r="B82" s="697">
        <v>600</v>
      </c>
      <c r="C82" s="697"/>
      <c r="D82" s="697"/>
      <c r="E82" s="697"/>
      <c r="F82" s="697"/>
      <c r="G82" s="434">
        <v>620</v>
      </c>
      <c r="H82" s="726" t="s">
        <v>258</v>
      </c>
      <c r="I82" s="491" t="s">
        <v>168</v>
      </c>
      <c r="J82" s="449"/>
      <c r="K82" s="628">
        <f>K83</f>
        <v>4464150</v>
      </c>
      <c r="L82" s="628">
        <f>L83</f>
        <v>4456150</v>
      </c>
      <c r="M82" s="629"/>
      <c r="N82" s="628">
        <f>N83</f>
        <v>4697914</v>
      </c>
      <c r="O82" s="499"/>
    </row>
    <row r="83" spans="1:15" ht="89.25" customHeight="1" thickBot="1">
      <c r="A83" s="396"/>
      <c r="B83" s="408"/>
      <c r="C83" s="411"/>
      <c r="D83" s="411"/>
      <c r="E83" s="412">
        <v>600</v>
      </c>
      <c r="F83" s="412">
        <v>610</v>
      </c>
      <c r="G83" s="407">
        <v>610</v>
      </c>
      <c r="H83" s="650" t="s">
        <v>268</v>
      </c>
      <c r="I83" s="607" t="s">
        <v>170</v>
      </c>
      <c r="J83" s="449"/>
      <c r="K83" s="630">
        <f>K84+K86</f>
        <v>4464150</v>
      </c>
      <c r="L83" s="630">
        <f>L84+L86</f>
        <v>4456150</v>
      </c>
      <c r="M83" s="631"/>
      <c r="N83" s="630">
        <f>N84+N86</f>
        <v>4697914</v>
      </c>
      <c r="O83" s="495"/>
    </row>
    <row r="84" spans="1:15" ht="62.25" customHeight="1">
      <c r="A84" s="396"/>
      <c r="B84" s="406"/>
      <c r="C84" s="409"/>
      <c r="D84" s="409"/>
      <c r="E84" s="413">
        <v>600</v>
      </c>
      <c r="F84" s="413">
        <v>620</v>
      </c>
      <c r="G84" s="407">
        <v>620</v>
      </c>
      <c r="H84" s="654" t="s">
        <v>157</v>
      </c>
      <c r="I84" s="607" t="s">
        <v>170</v>
      </c>
      <c r="J84" s="608">
        <v>100</v>
      </c>
      <c r="K84" s="630">
        <f>3436150+50000</f>
        <v>3486150</v>
      </c>
      <c r="L84" s="630">
        <f>3436150+50000</f>
        <v>3486150</v>
      </c>
      <c r="M84" s="631"/>
      <c r="N84" s="630">
        <f>3436150+50000</f>
        <v>3486150</v>
      </c>
      <c r="O84" s="495"/>
    </row>
    <row r="85" spans="1:15" ht="20.25" customHeight="1">
      <c r="A85" s="396"/>
      <c r="B85" s="698" t="s">
        <v>8</v>
      </c>
      <c r="C85" s="699"/>
      <c r="D85" s="699"/>
      <c r="E85" s="699"/>
      <c r="F85" s="699"/>
      <c r="G85" s="407">
        <v>620</v>
      </c>
      <c r="H85" s="663" t="s">
        <v>169</v>
      </c>
      <c r="I85" s="607" t="s">
        <v>170</v>
      </c>
      <c r="J85" s="608">
        <v>110</v>
      </c>
      <c r="K85" s="630">
        <v>3486150</v>
      </c>
      <c r="L85" s="630">
        <v>3486150</v>
      </c>
      <c r="M85" s="631"/>
      <c r="N85" s="630">
        <v>3486150</v>
      </c>
      <c r="O85" s="495"/>
    </row>
    <row r="86" spans="1:15" ht="36" customHeight="1">
      <c r="A86" s="396"/>
      <c r="B86" s="408"/>
      <c r="C86" s="714" t="s">
        <v>9</v>
      </c>
      <c r="D86" s="715"/>
      <c r="E86" s="715"/>
      <c r="F86" s="715"/>
      <c r="G86" s="407">
        <v>620</v>
      </c>
      <c r="H86" s="507" t="s">
        <v>160</v>
      </c>
      <c r="I86" s="607" t="s">
        <v>170</v>
      </c>
      <c r="J86" s="608">
        <v>200</v>
      </c>
      <c r="K86" s="630">
        <f>100000+876000+2000</f>
        <v>978000</v>
      </c>
      <c r="L86" s="630">
        <f>970000</f>
        <v>970000</v>
      </c>
      <c r="M86" s="631"/>
      <c r="N86" s="630">
        <v>1211764</v>
      </c>
      <c r="O86" s="495"/>
    </row>
    <row r="87" spans="1:15" ht="33" customHeight="1">
      <c r="A87" s="396"/>
      <c r="B87" s="406"/>
      <c r="C87" s="410"/>
      <c r="D87" s="715" t="s">
        <v>10</v>
      </c>
      <c r="E87" s="715"/>
      <c r="F87" s="715"/>
      <c r="G87" s="407">
        <v>620</v>
      </c>
      <c r="H87" s="663" t="s">
        <v>161</v>
      </c>
      <c r="I87" s="607" t="s">
        <v>170</v>
      </c>
      <c r="J87" s="608">
        <v>240</v>
      </c>
      <c r="K87" s="630">
        <v>978000</v>
      </c>
      <c r="L87" s="630">
        <v>970000</v>
      </c>
      <c r="M87" s="631"/>
      <c r="N87" s="630">
        <v>1211764</v>
      </c>
      <c r="O87" s="495"/>
    </row>
    <row r="88" spans="1:15" s="497" customFormat="1" ht="44.25" customHeight="1">
      <c r="A88" s="433"/>
      <c r="B88" s="697">
        <v>600</v>
      </c>
      <c r="C88" s="697"/>
      <c r="D88" s="697"/>
      <c r="E88" s="697"/>
      <c r="F88" s="697"/>
      <c r="G88" s="434">
        <v>620</v>
      </c>
      <c r="H88" s="677" t="s">
        <v>249</v>
      </c>
      <c r="I88" s="440" t="s">
        <v>23</v>
      </c>
      <c r="J88" s="443"/>
      <c r="K88" s="630">
        <f>K89</f>
        <v>295000</v>
      </c>
      <c r="L88" s="630">
        <f>L89</f>
        <v>295000</v>
      </c>
      <c r="M88" s="631"/>
      <c r="N88" s="630">
        <f>N89</f>
        <v>295000</v>
      </c>
      <c r="O88" s="499"/>
    </row>
    <row r="89" spans="1:15" ht="60.75" customHeight="1">
      <c r="A89" s="396"/>
      <c r="B89" s="408"/>
      <c r="C89" s="411"/>
      <c r="D89" s="410"/>
      <c r="E89" s="414">
        <v>600</v>
      </c>
      <c r="F89" s="414">
        <v>620</v>
      </c>
      <c r="G89" s="407">
        <v>620</v>
      </c>
      <c r="H89" s="658" t="s">
        <v>298</v>
      </c>
      <c r="I89" s="440" t="s">
        <v>182</v>
      </c>
      <c r="J89" s="443"/>
      <c r="K89" s="630">
        <f>K90+K93</f>
        <v>295000</v>
      </c>
      <c r="L89" s="630">
        <f>L90+L93</f>
        <v>295000</v>
      </c>
      <c r="M89" s="631"/>
      <c r="N89" s="630">
        <f>N90+N93</f>
        <v>295000</v>
      </c>
      <c r="O89" s="495"/>
    </row>
    <row r="90" spans="1:15" ht="30" customHeight="1">
      <c r="A90" s="396"/>
      <c r="B90" s="406"/>
      <c r="C90" s="409"/>
      <c r="D90" s="715" t="s">
        <v>11</v>
      </c>
      <c r="E90" s="715"/>
      <c r="F90" s="715"/>
      <c r="G90" s="407">
        <v>620</v>
      </c>
      <c r="H90" s="654" t="s">
        <v>160</v>
      </c>
      <c r="I90" s="440" t="s">
        <v>182</v>
      </c>
      <c r="J90" s="443">
        <v>200</v>
      </c>
      <c r="K90" s="630">
        <f>K91</f>
        <v>180000</v>
      </c>
      <c r="L90" s="630">
        <f>L91</f>
        <v>180000</v>
      </c>
      <c r="M90" s="631"/>
      <c r="N90" s="630">
        <f>N91</f>
        <v>180000</v>
      </c>
      <c r="O90" s="495"/>
    </row>
    <row r="91" spans="1:15" ht="31.5" customHeight="1">
      <c r="A91" s="396"/>
      <c r="B91" s="714">
        <v>600</v>
      </c>
      <c r="C91" s="714"/>
      <c r="D91" s="714"/>
      <c r="E91" s="714"/>
      <c r="F91" s="714"/>
      <c r="G91" s="407">
        <v>620</v>
      </c>
      <c r="H91" s="663" t="s">
        <v>161</v>
      </c>
      <c r="I91" s="440" t="s">
        <v>182</v>
      </c>
      <c r="J91" s="443">
        <v>240</v>
      </c>
      <c r="K91" s="630">
        <v>180000</v>
      </c>
      <c r="L91" s="630">
        <v>180000</v>
      </c>
      <c r="M91" s="631"/>
      <c r="N91" s="630">
        <v>180000</v>
      </c>
      <c r="O91" s="495"/>
    </row>
    <row r="92" spans="1:15" ht="18" customHeight="1" hidden="1">
      <c r="A92" s="396"/>
      <c r="B92" s="408"/>
      <c r="C92" s="410"/>
      <c r="D92" s="410"/>
      <c r="E92" s="414">
        <v>600</v>
      </c>
      <c r="F92" s="414">
        <v>620</v>
      </c>
      <c r="G92" s="407">
        <v>620</v>
      </c>
      <c r="H92" s="658"/>
      <c r="I92" s="614"/>
      <c r="J92" s="443"/>
      <c r="K92" s="630"/>
      <c r="L92" s="630"/>
      <c r="M92" s="631"/>
      <c r="N92" s="630"/>
      <c r="O92" s="495"/>
    </row>
    <row r="93" spans="1:15" ht="27" customHeight="1">
      <c r="A93" s="396"/>
      <c r="B93" s="405"/>
      <c r="C93" s="714" t="s">
        <v>12</v>
      </c>
      <c r="D93" s="715"/>
      <c r="E93" s="715"/>
      <c r="F93" s="715"/>
      <c r="G93" s="407">
        <v>620</v>
      </c>
      <c r="H93" s="732" t="s">
        <v>164</v>
      </c>
      <c r="I93" s="440" t="s">
        <v>182</v>
      </c>
      <c r="J93" s="443">
        <v>800</v>
      </c>
      <c r="K93" s="630">
        <v>115000</v>
      </c>
      <c r="L93" s="630">
        <v>115000</v>
      </c>
      <c r="M93" s="631"/>
      <c r="N93" s="630">
        <v>115000</v>
      </c>
      <c r="O93" s="495"/>
    </row>
    <row r="94" spans="1:15" ht="45.75" customHeight="1">
      <c r="A94" s="396"/>
      <c r="B94" s="406"/>
      <c r="C94" s="410"/>
      <c r="D94" s="715" t="s">
        <v>13</v>
      </c>
      <c r="E94" s="715"/>
      <c r="F94" s="715"/>
      <c r="G94" s="407">
        <v>620</v>
      </c>
      <c r="H94" s="733" t="s">
        <v>184</v>
      </c>
      <c r="I94" s="440" t="s">
        <v>182</v>
      </c>
      <c r="J94" s="443">
        <v>810</v>
      </c>
      <c r="K94" s="630">
        <v>115000</v>
      </c>
      <c r="L94" s="630">
        <v>115000</v>
      </c>
      <c r="M94" s="631"/>
      <c r="N94" s="630">
        <v>115000</v>
      </c>
      <c r="O94" s="495"/>
    </row>
    <row r="95" spans="1:15" s="497" customFormat="1" ht="45" customHeight="1">
      <c r="A95" s="433"/>
      <c r="B95" s="700">
        <v>600</v>
      </c>
      <c r="C95" s="701"/>
      <c r="D95" s="701"/>
      <c r="E95" s="701"/>
      <c r="F95" s="702"/>
      <c r="G95" s="434">
        <v>620</v>
      </c>
      <c r="H95" s="677" t="s">
        <v>250</v>
      </c>
      <c r="I95" s="435" t="s">
        <v>22</v>
      </c>
      <c r="J95" s="492"/>
      <c r="K95" s="646">
        <f>K96+K100+K106+K109</f>
        <v>6334300</v>
      </c>
      <c r="L95" s="646">
        <f>L96+L100+L106+L109</f>
        <v>4075240</v>
      </c>
      <c r="M95" s="633"/>
      <c r="N95" s="646">
        <f>N96+N100+N106+N109</f>
        <v>2301296</v>
      </c>
      <c r="O95" s="499"/>
    </row>
    <row r="96" spans="1:15" ht="93.75" customHeight="1">
      <c r="A96" s="396"/>
      <c r="B96" s="408"/>
      <c r="C96" s="410"/>
      <c r="D96" s="410"/>
      <c r="E96" s="414">
        <v>600</v>
      </c>
      <c r="F96" s="414">
        <v>620</v>
      </c>
      <c r="G96" s="407">
        <v>620</v>
      </c>
      <c r="H96" s="720" t="s">
        <v>289</v>
      </c>
      <c r="I96" s="440" t="s">
        <v>292</v>
      </c>
      <c r="J96" s="621"/>
      <c r="K96" s="642"/>
      <c r="L96" s="630">
        <v>150000</v>
      </c>
      <c r="M96" s="635"/>
      <c r="N96" s="635"/>
      <c r="O96" s="495"/>
    </row>
    <row r="97" spans="1:15" ht="87.75" customHeight="1">
      <c r="A97" s="396"/>
      <c r="B97" s="684"/>
      <c r="C97" s="410"/>
      <c r="D97" s="410"/>
      <c r="E97" s="414"/>
      <c r="F97" s="414"/>
      <c r="G97" s="407"/>
      <c r="H97" s="542" t="s">
        <v>290</v>
      </c>
      <c r="I97" s="440" t="s">
        <v>291</v>
      </c>
      <c r="J97" s="621"/>
      <c r="K97" s="685"/>
      <c r="L97" s="630">
        <f>L98</f>
        <v>150000</v>
      </c>
      <c r="M97" s="635"/>
      <c r="N97" s="635"/>
      <c r="O97" s="495"/>
    </row>
    <row r="98" spans="1:15" ht="25.5" customHeight="1">
      <c r="A98" s="396"/>
      <c r="B98" s="684"/>
      <c r="C98" s="410"/>
      <c r="D98" s="410"/>
      <c r="E98" s="414"/>
      <c r="F98" s="414"/>
      <c r="G98" s="407"/>
      <c r="H98" s="507" t="s">
        <v>263</v>
      </c>
      <c r="I98" s="440" t="s">
        <v>291</v>
      </c>
      <c r="J98" s="621">
        <v>500</v>
      </c>
      <c r="K98" s="685"/>
      <c r="L98" s="630">
        <f>L99</f>
        <v>150000</v>
      </c>
      <c r="M98" s="635"/>
      <c r="N98" s="635"/>
      <c r="O98" s="495"/>
    </row>
    <row r="99" spans="1:15" ht="21" customHeight="1">
      <c r="A99" s="396"/>
      <c r="B99" s="405"/>
      <c r="C99" s="703" t="s">
        <v>14</v>
      </c>
      <c r="D99" s="704"/>
      <c r="E99" s="704"/>
      <c r="F99" s="705"/>
      <c r="G99" s="407">
        <v>620</v>
      </c>
      <c r="H99" s="507" t="s">
        <v>120</v>
      </c>
      <c r="I99" s="440" t="s">
        <v>291</v>
      </c>
      <c r="J99" s="443">
        <v>540</v>
      </c>
      <c r="K99" s="641"/>
      <c r="L99" s="630">
        <v>150000</v>
      </c>
      <c r="M99" s="635"/>
      <c r="N99" s="635"/>
      <c r="O99" s="495"/>
    </row>
    <row r="100" spans="1:15" ht="83.25" customHeight="1">
      <c r="A100" s="396"/>
      <c r="B100" s="406"/>
      <c r="C100" s="410"/>
      <c r="D100" s="715" t="s">
        <v>15</v>
      </c>
      <c r="E100" s="715"/>
      <c r="F100" s="715"/>
      <c r="G100" s="407">
        <v>620</v>
      </c>
      <c r="H100" s="721" t="s">
        <v>295</v>
      </c>
      <c r="I100" s="724" t="s">
        <v>297</v>
      </c>
      <c r="J100" s="443"/>
      <c r="K100" s="630">
        <f>K103</f>
        <v>3500000</v>
      </c>
      <c r="L100" s="630">
        <f>L103</f>
        <v>1297000</v>
      </c>
      <c r="M100" s="631"/>
      <c r="N100" s="630">
        <f>N103</f>
        <v>959000</v>
      </c>
      <c r="O100" s="495"/>
    </row>
    <row r="101" spans="1:15" ht="111" customHeight="1">
      <c r="A101" s="396"/>
      <c r="B101" s="451"/>
      <c r="C101" s="410"/>
      <c r="D101" s="627"/>
      <c r="E101" s="627"/>
      <c r="F101" s="627"/>
      <c r="G101" s="407"/>
      <c r="H101" s="723" t="s">
        <v>294</v>
      </c>
      <c r="I101" s="724" t="s">
        <v>296</v>
      </c>
      <c r="J101" s="443"/>
      <c r="K101" s="630">
        <f>K102</f>
        <v>3500000</v>
      </c>
      <c r="L101" s="630">
        <f>L102</f>
        <v>1297000</v>
      </c>
      <c r="M101" s="631"/>
      <c r="N101" s="630">
        <f>N102</f>
        <v>959000</v>
      </c>
      <c r="O101" s="495"/>
    </row>
    <row r="102" spans="1:15" ht="23.25" customHeight="1">
      <c r="A102" s="396"/>
      <c r="B102" s="451"/>
      <c r="C102" s="410"/>
      <c r="D102" s="627"/>
      <c r="E102" s="627"/>
      <c r="F102" s="627"/>
      <c r="G102" s="407"/>
      <c r="H102" s="507" t="s">
        <v>263</v>
      </c>
      <c r="I102" s="724" t="s">
        <v>296</v>
      </c>
      <c r="J102" s="621">
        <v>500</v>
      </c>
      <c r="K102" s="630">
        <f>K103</f>
        <v>3500000</v>
      </c>
      <c r="L102" s="630">
        <f>L103</f>
        <v>1297000</v>
      </c>
      <c r="M102" s="631"/>
      <c r="N102" s="630">
        <f>N103</f>
        <v>959000</v>
      </c>
      <c r="O102" s="495"/>
    </row>
    <row r="103" spans="1:15" ht="21" customHeight="1">
      <c r="A103" s="396"/>
      <c r="B103" s="714">
        <v>600</v>
      </c>
      <c r="C103" s="714"/>
      <c r="D103" s="714"/>
      <c r="E103" s="714"/>
      <c r="F103" s="714"/>
      <c r="G103" s="407">
        <v>620</v>
      </c>
      <c r="H103" s="658" t="s">
        <v>120</v>
      </c>
      <c r="I103" s="724" t="s">
        <v>296</v>
      </c>
      <c r="J103" s="443">
        <v>540</v>
      </c>
      <c r="K103" s="630">
        <v>3500000</v>
      </c>
      <c r="L103" s="630">
        <v>1297000</v>
      </c>
      <c r="M103" s="631"/>
      <c r="N103" s="630">
        <v>959000</v>
      </c>
      <c r="O103" s="495"/>
    </row>
    <row r="104" spans="1:15" ht="48.75" customHeight="1">
      <c r="A104" s="396"/>
      <c r="B104" s="415"/>
      <c r="C104" s="410"/>
      <c r="D104" s="410"/>
      <c r="E104" s="414">
        <v>600</v>
      </c>
      <c r="F104" s="414">
        <v>620</v>
      </c>
      <c r="G104" s="407">
        <v>620</v>
      </c>
      <c r="H104" s="738" t="s">
        <v>269</v>
      </c>
      <c r="I104" s="440" t="s">
        <v>183</v>
      </c>
      <c r="J104" s="443"/>
      <c r="K104" s="630">
        <f>K105</f>
        <v>2774300</v>
      </c>
      <c r="L104" s="630">
        <f>L105</f>
        <v>2568240</v>
      </c>
      <c r="M104" s="631"/>
      <c r="N104" s="630">
        <f>N105</f>
        <v>1282296</v>
      </c>
      <c r="O104" s="495"/>
    </row>
    <row r="105" spans="1:15" ht="21.75" customHeight="1">
      <c r="A105" s="396"/>
      <c r="B105" s="698" t="s">
        <v>16</v>
      </c>
      <c r="C105" s="698"/>
      <c r="D105" s="699"/>
      <c r="E105" s="699"/>
      <c r="F105" s="699"/>
      <c r="G105" s="407">
        <v>410</v>
      </c>
      <c r="H105" s="654" t="s">
        <v>164</v>
      </c>
      <c r="I105" s="440" t="s">
        <v>183</v>
      </c>
      <c r="J105" s="443">
        <v>800</v>
      </c>
      <c r="K105" s="630">
        <v>2774300</v>
      </c>
      <c r="L105" s="630">
        <v>2568240</v>
      </c>
      <c r="M105" s="631"/>
      <c r="N105" s="630">
        <v>1282296</v>
      </c>
      <c r="O105" s="495"/>
    </row>
    <row r="106" spans="1:15" ht="45.75" customHeight="1">
      <c r="A106" s="396"/>
      <c r="B106" s="415"/>
      <c r="C106" s="410"/>
      <c r="D106" s="715" t="s">
        <v>17</v>
      </c>
      <c r="E106" s="715"/>
      <c r="F106" s="715"/>
      <c r="G106" s="407">
        <v>620</v>
      </c>
      <c r="H106" s="663" t="s">
        <v>184</v>
      </c>
      <c r="I106" s="440" t="s">
        <v>183</v>
      </c>
      <c r="J106" s="443">
        <v>810</v>
      </c>
      <c r="K106" s="630">
        <v>2774300</v>
      </c>
      <c r="L106" s="630">
        <v>2568240</v>
      </c>
      <c r="M106" s="631"/>
      <c r="N106" s="630">
        <v>1282296</v>
      </c>
      <c r="O106" s="495"/>
    </row>
    <row r="107" spans="1:15" ht="64.5" customHeight="1">
      <c r="A107" s="396"/>
      <c r="B107" s="714">
        <v>600</v>
      </c>
      <c r="C107" s="714"/>
      <c r="D107" s="714"/>
      <c r="E107" s="714"/>
      <c r="F107" s="714"/>
      <c r="G107" s="407">
        <v>620</v>
      </c>
      <c r="H107" s="738" t="s">
        <v>269</v>
      </c>
      <c r="I107" s="440" t="s">
        <v>183</v>
      </c>
      <c r="J107" s="443"/>
      <c r="K107" s="630">
        <v>60000</v>
      </c>
      <c r="L107" s="630">
        <v>60000</v>
      </c>
      <c r="M107" s="631"/>
      <c r="N107" s="630">
        <v>60000</v>
      </c>
      <c r="O107" s="495"/>
    </row>
    <row r="108" spans="1:15" ht="27" customHeight="1">
      <c r="A108" s="396"/>
      <c r="B108" s="408"/>
      <c r="C108" s="411"/>
      <c r="D108" s="410"/>
      <c r="E108" s="414">
        <v>600</v>
      </c>
      <c r="F108" s="414">
        <v>620</v>
      </c>
      <c r="G108" s="407">
        <v>620</v>
      </c>
      <c r="H108" s="654" t="s">
        <v>160</v>
      </c>
      <c r="I108" s="440" t="s">
        <v>183</v>
      </c>
      <c r="J108" s="443">
        <v>200</v>
      </c>
      <c r="K108" s="630">
        <v>60000</v>
      </c>
      <c r="L108" s="630">
        <v>60000</v>
      </c>
      <c r="M108" s="631"/>
      <c r="N108" s="630">
        <v>60000</v>
      </c>
      <c r="O108" s="495"/>
    </row>
    <row r="109" spans="1:15" ht="30" customHeight="1">
      <c r="A109" s="396"/>
      <c r="B109" s="406"/>
      <c r="C109" s="409"/>
      <c r="D109" s="715" t="s">
        <v>18</v>
      </c>
      <c r="E109" s="715"/>
      <c r="F109" s="715"/>
      <c r="G109" s="407">
        <v>620</v>
      </c>
      <c r="H109" s="663" t="s">
        <v>161</v>
      </c>
      <c r="I109" s="440" t="s">
        <v>183</v>
      </c>
      <c r="J109" s="443">
        <v>240</v>
      </c>
      <c r="K109" s="630">
        <v>60000</v>
      </c>
      <c r="L109" s="630">
        <v>60000</v>
      </c>
      <c r="M109" s="631"/>
      <c r="N109" s="630">
        <v>60000</v>
      </c>
      <c r="O109" s="495"/>
    </row>
    <row r="110" spans="1:15" s="497" customFormat="1" ht="51" customHeight="1">
      <c r="A110" s="433"/>
      <c r="B110" s="452"/>
      <c r="C110" s="452"/>
      <c r="D110" s="452"/>
      <c r="E110" s="452"/>
      <c r="F110" s="452"/>
      <c r="G110" s="434"/>
      <c r="H110" s="729" t="s">
        <v>264</v>
      </c>
      <c r="I110" s="435" t="s">
        <v>24</v>
      </c>
      <c r="J110" s="492"/>
      <c r="K110" s="628">
        <f>K113</f>
        <v>90000</v>
      </c>
      <c r="L110" s="628">
        <f>L113</f>
        <v>90000</v>
      </c>
      <c r="M110" s="629"/>
      <c r="N110" s="628">
        <f>N113</f>
        <v>90000</v>
      </c>
      <c r="O110" s="499"/>
    </row>
    <row r="111" spans="1:15" s="497" customFormat="1" ht="60" customHeight="1">
      <c r="A111" s="433"/>
      <c r="B111" s="697">
        <v>600</v>
      </c>
      <c r="C111" s="697"/>
      <c r="D111" s="697"/>
      <c r="E111" s="697"/>
      <c r="F111" s="697"/>
      <c r="G111" s="434">
        <v>620</v>
      </c>
      <c r="H111" s="654" t="s">
        <v>270</v>
      </c>
      <c r="I111" s="440" t="s">
        <v>186</v>
      </c>
      <c r="J111" s="443"/>
      <c r="K111" s="630">
        <v>90000</v>
      </c>
      <c r="L111" s="630">
        <v>90000</v>
      </c>
      <c r="M111" s="631"/>
      <c r="N111" s="630">
        <v>90000</v>
      </c>
      <c r="O111" s="499"/>
    </row>
    <row r="112" spans="1:15" ht="30" customHeight="1">
      <c r="A112" s="396"/>
      <c r="B112" s="408"/>
      <c r="C112" s="411"/>
      <c r="D112" s="410"/>
      <c r="E112" s="414">
        <v>600</v>
      </c>
      <c r="F112" s="414">
        <v>620</v>
      </c>
      <c r="G112" s="407">
        <v>620</v>
      </c>
      <c r="H112" s="654" t="s">
        <v>160</v>
      </c>
      <c r="I112" s="440" t="s">
        <v>186</v>
      </c>
      <c r="J112" s="443">
        <v>200</v>
      </c>
      <c r="K112" s="630">
        <v>90000</v>
      </c>
      <c r="L112" s="630">
        <v>90000</v>
      </c>
      <c r="M112" s="631"/>
      <c r="N112" s="630">
        <v>90000</v>
      </c>
      <c r="O112" s="495"/>
    </row>
    <row r="113" spans="1:15" ht="27.75" customHeight="1">
      <c r="A113" s="396"/>
      <c r="B113" s="406"/>
      <c r="C113" s="409"/>
      <c r="D113" s="715" t="s">
        <v>19</v>
      </c>
      <c r="E113" s="715"/>
      <c r="F113" s="715"/>
      <c r="G113" s="407">
        <v>410</v>
      </c>
      <c r="H113" s="663" t="s">
        <v>161</v>
      </c>
      <c r="I113" s="440" t="s">
        <v>186</v>
      </c>
      <c r="J113" s="443">
        <v>240</v>
      </c>
      <c r="K113" s="630">
        <v>90000</v>
      </c>
      <c r="L113" s="630">
        <v>90000</v>
      </c>
      <c r="M113" s="631"/>
      <c r="N113" s="630">
        <v>90000</v>
      </c>
      <c r="O113" s="495"/>
    </row>
    <row r="114" spans="1:15" s="497" customFormat="1" ht="39.75" customHeight="1">
      <c r="A114" s="433"/>
      <c r="B114" s="697">
        <v>400</v>
      </c>
      <c r="C114" s="697"/>
      <c r="D114" s="697"/>
      <c r="E114" s="697"/>
      <c r="F114" s="697"/>
      <c r="G114" s="434">
        <v>410</v>
      </c>
      <c r="H114" s="677" t="s">
        <v>251</v>
      </c>
      <c r="I114" s="435" t="s">
        <v>28</v>
      </c>
      <c r="J114" s="492"/>
      <c r="K114" s="628">
        <f>K116</f>
        <v>394000</v>
      </c>
      <c r="L114" s="628">
        <f>L116</f>
        <v>394000</v>
      </c>
      <c r="M114" s="629"/>
      <c r="N114" s="628">
        <f>N116</f>
        <v>394000</v>
      </c>
      <c r="O114" s="499"/>
    </row>
    <row r="115" spans="1:15" s="497" customFormat="1" ht="47.25" customHeight="1">
      <c r="A115" s="433"/>
      <c r="B115" s="625"/>
      <c r="C115" s="625"/>
      <c r="D115" s="626"/>
      <c r="E115" s="626"/>
      <c r="F115" s="626"/>
      <c r="G115" s="434"/>
      <c r="H115" s="623" t="s">
        <v>252</v>
      </c>
      <c r="I115" s="440" t="s">
        <v>187</v>
      </c>
      <c r="J115" s="443"/>
      <c r="K115" s="630">
        <v>394000</v>
      </c>
      <c r="L115" s="630">
        <v>394000</v>
      </c>
      <c r="M115" s="631"/>
      <c r="N115" s="630">
        <v>394000</v>
      </c>
      <c r="O115" s="499"/>
    </row>
    <row r="116" spans="1:15" ht="25.5" customHeight="1">
      <c r="A116" s="396"/>
      <c r="B116" s="408"/>
      <c r="C116" s="411"/>
      <c r="D116" s="410"/>
      <c r="E116" s="414">
        <v>400</v>
      </c>
      <c r="F116" s="414">
        <v>410</v>
      </c>
      <c r="G116" s="407">
        <v>410</v>
      </c>
      <c r="H116" s="654" t="s">
        <v>160</v>
      </c>
      <c r="I116" s="440" t="s">
        <v>187</v>
      </c>
      <c r="J116" s="443">
        <v>200</v>
      </c>
      <c r="K116" s="630">
        <v>394000</v>
      </c>
      <c r="L116" s="630">
        <v>394000</v>
      </c>
      <c r="M116" s="631"/>
      <c r="N116" s="630">
        <v>394000</v>
      </c>
      <c r="O116" s="495"/>
    </row>
    <row r="117" spans="1:15" ht="32.25" customHeight="1">
      <c r="A117" s="396"/>
      <c r="B117" s="406"/>
      <c r="C117" s="409"/>
      <c r="D117" s="715" t="s">
        <v>20</v>
      </c>
      <c r="E117" s="715"/>
      <c r="F117" s="715"/>
      <c r="G117" s="407">
        <v>410</v>
      </c>
      <c r="H117" s="663" t="s">
        <v>161</v>
      </c>
      <c r="I117" s="440" t="s">
        <v>187</v>
      </c>
      <c r="J117" s="443">
        <v>240</v>
      </c>
      <c r="K117" s="630">
        <v>394000</v>
      </c>
      <c r="L117" s="630">
        <v>394000</v>
      </c>
      <c r="M117" s="631"/>
      <c r="N117" s="630">
        <v>394000</v>
      </c>
      <c r="O117" s="495"/>
    </row>
    <row r="118" spans="1:15" s="497" customFormat="1" ht="37.5" customHeight="1">
      <c r="A118" s="433"/>
      <c r="B118" s="697">
        <v>400</v>
      </c>
      <c r="C118" s="697"/>
      <c r="D118" s="697"/>
      <c r="E118" s="697"/>
      <c r="F118" s="697"/>
      <c r="G118" s="434">
        <v>410</v>
      </c>
      <c r="H118" s="677" t="s">
        <v>253</v>
      </c>
      <c r="I118" s="435" t="s">
        <v>26</v>
      </c>
      <c r="J118" s="492"/>
      <c r="K118" s="628">
        <f>K119+K130</f>
        <v>5872372</v>
      </c>
      <c r="L118" s="628">
        <f>L119+L130</f>
        <v>6132882</v>
      </c>
      <c r="M118" s="629"/>
      <c r="N118" s="628">
        <f>N119+N130</f>
        <v>6504335</v>
      </c>
      <c r="O118" s="499"/>
    </row>
    <row r="119" spans="1:15" ht="62.25" customHeight="1">
      <c r="A119" s="396"/>
      <c r="B119" s="415"/>
      <c r="C119" s="410"/>
      <c r="D119" s="410"/>
      <c r="E119" s="414">
        <v>400</v>
      </c>
      <c r="F119" s="414">
        <v>410</v>
      </c>
      <c r="G119" s="407">
        <v>410</v>
      </c>
      <c r="H119" s="665" t="s">
        <v>254</v>
      </c>
      <c r="I119" s="440" t="s">
        <v>211</v>
      </c>
      <c r="J119" s="443"/>
      <c r="K119" s="639">
        <f>K121+K123</f>
        <v>5484686</v>
      </c>
      <c r="L119" s="639">
        <f>L121+L123</f>
        <v>5731262</v>
      </c>
      <c r="M119" s="640"/>
      <c r="N119" s="639">
        <f>N121+N123</f>
        <v>6082845</v>
      </c>
      <c r="O119" s="495"/>
    </row>
    <row r="120" spans="1:15" ht="0" customHeight="1" hidden="1">
      <c r="A120" s="396"/>
      <c r="B120" s="698" t="s">
        <v>21</v>
      </c>
      <c r="C120" s="699"/>
      <c r="D120" s="699"/>
      <c r="E120" s="699"/>
      <c r="F120" s="699"/>
      <c r="G120" s="407">
        <v>540</v>
      </c>
      <c r="H120" s="658"/>
      <c r="I120" s="614"/>
      <c r="J120" s="443"/>
      <c r="K120" s="639"/>
      <c r="L120" s="639"/>
      <c r="M120" s="640"/>
      <c r="N120" s="639"/>
      <c r="O120" s="495"/>
    </row>
    <row r="121" spans="1:15" ht="60.75" customHeight="1">
      <c r="A121" s="396"/>
      <c r="B121" s="408"/>
      <c r="C121" s="714" t="s">
        <v>213</v>
      </c>
      <c r="D121" s="715"/>
      <c r="E121" s="715"/>
      <c r="F121" s="715"/>
      <c r="G121" s="407">
        <v>810</v>
      </c>
      <c r="H121" s="654" t="s">
        <v>157</v>
      </c>
      <c r="I121" s="440" t="s">
        <v>211</v>
      </c>
      <c r="J121" s="608">
        <v>100</v>
      </c>
      <c r="K121" s="639">
        <f>K122</f>
        <v>4836686</v>
      </c>
      <c r="L121" s="639">
        <f>L122</f>
        <v>5081262</v>
      </c>
      <c r="M121" s="640"/>
      <c r="N121" s="639">
        <f>N122</f>
        <v>5332845</v>
      </c>
      <c r="O121" s="495"/>
    </row>
    <row r="122" spans="1:15" ht="16.5" customHeight="1">
      <c r="A122" s="396"/>
      <c r="B122" s="406"/>
      <c r="C122" s="410"/>
      <c r="D122" s="715" t="s">
        <v>214</v>
      </c>
      <c r="E122" s="715"/>
      <c r="F122" s="715"/>
      <c r="G122" s="407">
        <v>810</v>
      </c>
      <c r="H122" s="663" t="s">
        <v>169</v>
      </c>
      <c r="I122" s="440" t="s">
        <v>211</v>
      </c>
      <c r="J122" s="608">
        <v>110</v>
      </c>
      <c r="K122" s="639">
        <f>4791686+45000</f>
        <v>4836686</v>
      </c>
      <c r="L122" s="639">
        <f>5031262+50000</f>
        <v>5081262</v>
      </c>
      <c r="M122" s="640"/>
      <c r="N122" s="639">
        <f>5282845+50000</f>
        <v>5332845</v>
      </c>
      <c r="O122" s="495"/>
    </row>
    <row r="123" spans="1:15" ht="29.25" customHeight="1">
      <c r="A123" s="396"/>
      <c r="B123" s="714">
        <v>800</v>
      </c>
      <c r="C123" s="714"/>
      <c r="D123" s="714"/>
      <c r="E123" s="714"/>
      <c r="F123" s="714"/>
      <c r="G123" s="407">
        <v>810</v>
      </c>
      <c r="H123" s="654" t="s">
        <v>160</v>
      </c>
      <c r="I123" s="440" t="s">
        <v>211</v>
      </c>
      <c r="J123" s="608">
        <v>200</v>
      </c>
      <c r="K123" s="639">
        <f>K125</f>
        <v>648000</v>
      </c>
      <c r="L123" s="639">
        <f>L125</f>
        <v>650000</v>
      </c>
      <c r="M123" s="640"/>
      <c r="N123" s="639">
        <f>N125</f>
        <v>750000</v>
      </c>
      <c r="O123" s="495"/>
    </row>
    <row r="124" spans="1:15" ht="27" customHeight="1">
      <c r="A124" s="396"/>
      <c r="B124" s="408"/>
      <c r="C124" s="410"/>
      <c r="D124" s="410"/>
      <c r="E124" s="414">
        <v>800</v>
      </c>
      <c r="F124" s="414">
        <v>810</v>
      </c>
      <c r="G124" s="407">
        <v>810</v>
      </c>
      <c r="H124" s="663" t="s">
        <v>161</v>
      </c>
      <c r="I124" s="440" t="s">
        <v>211</v>
      </c>
      <c r="J124" s="608">
        <v>240</v>
      </c>
      <c r="K124" s="639">
        <v>648000</v>
      </c>
      <c r="L124" s="639">
        <v>650000</v>
      </c>
      <c r="M124" s="640"/>
      <c r="N124" s="639">
        <v>750000</v>
      </c>
      <c r="O124" s="495"/>
    </row>
    <row r="125" spans="1:15" ht="27" customHeight="1" hidden="1">
      <c r="A125" s="396"/>
      <c r="B125" s="405"/>
      <c r="C125" s="714" t="s">
        <v>215</v>
      </c>
      <c r="D125" s="715"/>
      <c r="E125" s="715"/>
      <c r="F125" s="715"/>
      <c r="G125" s="407">
        <v>810</v>
      </c>
      <c r="H125" s="663" t="s">
        <v>161</v>
      </c>
      <c r="I125" s="440" t="s">
        <v>211</v>
      </c>
      <c r="J125" s="608">
        <v>240</v>
      </c>
      <c r="K125" s="639">
        <v>648000</v>
      </c>
      <c r="L125" s="639">
        <v>650000</v>
      </c>
      <c r="M125" s="640"/>
      <c r="N125" s="639">
        <v>750000</v>
      </c>
      <c r="O125" s="495"/>
    </row>
    <row r="126" spans="1:15" ht="2.25" customHeight="1" hidden="1">
      <c r="A126" s="396"/>
      <c r="B126" s="406"/>
      <c r="C126" s="410"/>
      <c r="D126" s="715" t="s">
        <v>216</v>
      </c>
      <c r="E126" s="715"/>
      <c r="F126" s="715"/>
      <c r="G126" s="407">
        <v>810</v>
      </c>
      <c r="H126" s="658"/>
      <c r="I126" s="440"/>
      <c r="J126" s="608">
        <v>240</v>
      </c>
      <c r="K126" s="639">
        <f>17000+629000+2000</f>
        <v>648000</v>
      </c>
      <c r="L126" s="639">
        <v>650000</v>
      </c>
      <c r="M126" s="640"/>
      <c r="N126" s="639">
        <v>750000</v>
      </c>
      <c r="O126" s="495"/>
    </row>
    <row r="127" spans="1:15" ht="18" customHeight="1" hidden="1">
      <c r="A127" s="396"/>
      <c r="B127" s="714">
        <v>800</v>
      </c>
      <c r="C127" s="714"/>
      <c r="D127" s="714"/>
      <c r="E127" s="714"/>
      <c r="F127" s="714"/>
      <c r="G127" s="407">
        <v>810</v>
      </c>
      <c r="H127" s="658" t="s">
        <v>114</v>
      </c>
      <c r="I127" s="440" t="s">
        <v>211</v>
      </c>
      <c r="J127" s="498">
        <v>852</v>
      </c>
      <c r="K127" s="639">
        <v>2000</v>
      </c>
      <c r="L127" s="639"/>
      <c r="M127" s="640"/>
      <c r="N127" s="639"/>
      <c r="O127" s="495"/>
    </row>
    <row r="128" spans="1:15" ht="55.5" customHeight="1" hidden="1">
      <c r="A128" s="396"/>
      <c r="B128" s="408"/>
      <c r="C128" s="410"/>
      <c r="D128" s="410"/>
      <c r="E128" s="414">
        <v>800</v>
      </c>
      <c r="F128" s="414">
        <v>810</v>
      </c>
      <c r="G128" s="407">
        <v>810</v>
      </c>
      <c r="H128" s="739" t="s">
        <v>68</v>
      </c>
      <c r="I128" s="440"/>
      <c r="J128" s="608"/>
      <c r="K128" s="647">
        <f>K130</f>
        <v>387686</v>
      </c>
      <c r="L128" s="647">
        <f>L130</f>
        <v>401620</v>
      </c>
      <c r="M128" s="648"/>
      <c r="N128" s="647">
        <f>N130</f>
        <v>421490</v>
      </c>
      <c r="O128" s="495"/>
    </row>
    <row r="129" spans="1:15" ht="48.75" customHeight="1">
      <c r="A129" s="396"/>
      <c r="B129" s="405"/>
      <c r="C129" s="714" t="s">
        <v>217</v>
      </c>
      <c r="D129" s="715"/>
      <c r="E129" s="715"/>
      <c r="F129" s="715"/>
      <c r="G129" s="407">
        <v>810</v>
      </c>
      <c r="H129" s="623" t="s">
        <v>253</v>
      </c>
      <c r="I129" s="440" t="s">
        <v>26</v>
      </c>
      <c r="J129" s="608"/>
      <c r="K129" s="639">
        <f>K130</f>
        <v>387686</v>
      </c>
      <c r="L129" s="639">
        <f>L130</f>
        <v>401620</v>
      </c>
      <c r="M129" s="640"/>
      <c r="N129" s="639">
        <f>N130</f>
        <v>421490</v>
      </c>
      <c r="O129" s="495"/>
    </row>
    <row r="130" spans="1:15" ht="51.75" customHeight="1">
      <c r="A130" s="396"/>
      <c r="B130" s="406"/>
      <c r="C130" s="410"/>
      <c r="D130" s="715" t="s">
        <v>218</v>
      </c>
      <c r="E130" s="715"/>
      <c r="F130" s="715"/>
      <c r="G130" s="407">
        <v>810</v>
      </c>
      <c r="H130" s="665" t="s">
        <v>254</v>
      </c>
      <c r="I130" s="440" t="s">
        <v>211</v>
      </c>
      <c r="J130" s="608"/>
      <c r="K130" s="639">
        <f>K132+K133</f>
        <v>387686</v>
      </c>
      <c r="L130" s="639">
        <f>L132+L133</f>
        <v>401620</v>
      </c>
      <c r="M130" s="640"/>
      <c r="N130" s="639">
        <f>N132+N133</f>
        <v>421490</v>
      </c>
      <c r="O130" s="495"/>
    </row>
    <row r="131" spans="1:15" ht="30.75" customHeight="1">
      <c r="A131" s="396"/>
      <c r="B131" s="714">
        <v>800</v>
      </c>
      <c r="C131" s="714"/>
      <c r="D131" s="714"/>
      <c r="E131" s="714"/>
      <c r="F131" s="714"/>
      <c r="G131" s="407">
        <v>810</v>
      </c>
      <c r="H131" s="654" t="s">
        <v>157</v>
      </c>
      <c r="I131" s="440" t="s">
        <v>211</v>
      </c>
      <c r="J131" s="608">
        <v>100</v>
      </c>
      <c r="K131" s="639">
        <f>5000+378686</f>
        <v>383686</v>
      </c>
      <c r="L131" s="639">
        <v>397620</v>
      </c>
      <c r="M131" s="640"/>
      <c r="N131" s="639">
        <v>417490</v>
      </c>
      <c r="O131" s="495"/>
    </row>
    <row r="132" spans="1:15" ht="19.5" customHeight="1">
      <c r="A132" s="396"/>
      <c r="B132" s="408"/>
      <c r="C132" s="411"/>
      <c r="D132" s="410"/>
      <c r="E132" s="414">
        <v>800</v>
      </c>
      <c r="F132" s="414">
        <v>810</v>
      </c>
      <c r="G132" s="407">
        <v>810</v>
      </c>
      <c r="H132" s="663" t="s">
        <v>169</v>
      </c>
      <c r="I132" s="440" t="s">
        <v>211</v>
      </c>
      <c r="J132" s="608">
        <v>110</v>
      </c>
      <c r="K132" s="639">
        <f>5000+378686</f>
        <v>383686</v>
      </c>
      <c r="L132" s="639">
        <f>397620</f>
        <v>397620</v>
      </c>
      <c r="M132" s="640"/>
      <c r="N132" s="639">
        <f>417490</f>
        <v>417490</v>
      </c>
      <c r="O132" s="495"/>
    </row>
    <row r="133" spans="1:15" ht="28.5" customHeight="1">
      <c r="A133" s="396"/>
      <c r="B133" s="406"/>
      <c r="C133" s="409"/>
      <c r="D133" s="715" t="s">
        <v>219</v>
      </c>
      <c r="E133" s="715"/>
      <c r="F133" s="715"/>
      <c r="G133" s="407">
        <v>810</v>
      </c>
      <c r="H133" s="654" t="s">
        <v>160</v>
      </c>
      <c r="I133" s="440" t="s">
        <v>211</v>
      </c>
      <c r="J133" s="608">
        <v>200</v>
      </c>
      <c r="K133" s="639">
        <v>4000</v>
      </c>
      <c r="L133" s="639">
        <v>4000</v>
      </c>
      <c r="M133" s="640"/>
      <c r="N133" s="639">
        <v>4000</v>
      </c>
      <c r="O133" s="495"/>
    </row>
    <row r="134" spans="1:15" ht="27.75" customHeight="1">
      <c r="A134" s="396"/>
      <c r="B134" s="714">
        <v>800</v>
      </c>
      <c r="C134" s="714"/>
      <c r="D134" s="714"/>
      <c r="E134" s="714"/>
      <c r="F134" s="714"/>
      <c r="G134" s="407">
        <v>810</v>
      </c>
      <c r="H134" s="663" t="s">
        <v>161</v>
      </c>
      <c r="I134" s="440" t="s">
        <v>211</v>
      </c>
      <c r="J134" s="608">
        <v>240</v>
      </c>
      <c r="K134" s="639">
        <v>4000</v>
      </c>
      <c r="L134" s="639">
        <v>4000</v>
      </c>
      <c r="M134" s="640"/>
      <c r="N134" s="639">
        <v>4000</v>
      </c>
      <c r="O134" s="495"/>
    </row>
    <row r="135" spans="1:15" s="497" customFormat="1" ht="40.5" customHeight="1">
      <c r="A135" s="433"/>
      <c r="B135" s="444"/>
      <c r="C135" s="445"/>
      <c r="D135" s="445"/>
      <c r="E135" s="446">
        <v>800</v>
      </c>
      <c r="F135" s="446">
        <v>810</v>
      </c>
      <c r="G135" s="434">
        <v>810</v>
      </c>
      <c r="H135" s="677" t="s">
        <v>255</v>
      </c>
      <c r="I135" s="491" t="s">
        <v>27</v>
      </c>
      <c r="J135" s="449"/>
      <c r="K135" s="628">
        <f>K136</f>
        <v>181888</v>
      </c>
      <c r="L135" s="628">
        <f>L136</f>
        <v>180439</v>
      </c>
      <c r="M135" s="629"/>
      <c r="N135" s="628">
        <f>N136</f>
        <v>189403</v>
      </c>
      <c r="O135" s="499"/>
    </row>
    <row r="136" spans="1:15" ht="59.25" customHeight="1" thickBot="1">
      <c r="A136" s="396"/>
      <c r="B136" s="405"/>
      <c r="C136" s="714" t="s">
        <v>220</v>
      </c>
      <c r="D136" s="715"/>
      <c r="E136" s="715"/>
      <c r="F136" s="715"/>
      <c r="G136" s="407">
        <v>810</v>
      </c>
      <c r="H136" s="740" t="s">
        <v>256</v>
      </c>
      <c r="I136" s="440" t="s">
        <v>212</v>
      </c>
      <c r="J136" s="449"/>
      <c r="K136" s="630">
        <f>K138+K140</f>
        <v>181888</v>
      </c>
      <c r="L136" s="630">
        <f>L138+L140</f>
        <v>180439</v>
      </c>
      <c r="M136" s="631"/>
      <c r="N136" s="630">
        <f>N138+N140</f>
        <v>189403</v>
      </c>
      <c r="O136" s="495"/>
    </row>
    <row r="137" spans="1:15" ht="55.5" customHeight="1">
      <c r="A137" s="396"/>
      <c r="B137" s="406"/>
      <c r="C137" s="410"/>
      <c r="D137" s="715" t="s">
        <v>221</v>
      </c>
      <c r="E137" s="715"/>
      <c r="F137" s="715"/>
      <c r="G137" s="407">
        <v>810</v>
      </c>
      <c r="H137" s="654" t="s">
        <v>157</v>
      </c>
      <c r="I137" s="440" t="s">
        <v>212</v>
      </c>
      <c r="J137" s="608">
        <v>100</v>
      </c>
      <c r="K137" s="630">
        <v>170888</v>
      </c>
      <c r="L137" s="630">
        <v>179439</v>
      </c>
      <c r="M137" s="631"/>
      <c r="N137" s="630">
        <v>188403</v>
      </c>
      <c r="O137" s="495"/>
    </row>
    <row r="138" spans="1:15" ht="18.75" customHeight="1">
      <c r="A138" s="396"/>
      <c r="B138" s="714">
        <v>800</v>
      </c>
      <c r="C138" s="714"/>
      <c r="D138" s="714"/>
      <c r="E138" s="714"/>
      <c r="F138" s="714"/>
      <c r="G138" s="407">
        <v>810</v>
      </c>
      <c r="H138" s="663" t="s">
        <v>169</v>
      </c>
      <c r="I138" s="440" t="s">
        <v>212</v>
      </c>
      <c r="J138" s="608">
        <v>110</v>
      </c>
      <c r="K138" s="630">
        <v>170888</v>
      </c>
      <c r="L138" s="630">
        <v>179439</v>
      </c>
      <c r="M138" s="631"/>
      <c r="N138" s="630">
        <v>188403</v>
      </c>
      <c r="O138" s="495"/>
    </row>
    <row r="139" spans="1:15" ht="27" customHeight="1">
      <c r="A139" s="396"/>
      <c r="B139" s="408"/>
      <c r="C139" s="410"/>
      <c r="D139" s="410"/>
      <c r="E139" s="414">
        <v>800</v>
      </c>
      <c r="F139" s="414">
        <v>810</v>
      </c>
      <c r="G139" s="407">
        <v>810</v>
      </c>
      <c r="H139" s="654" t="s">
        <v>160</v>
      </c>
      <c r="I139" s="440" t="s">
        <v>212</v>
      </c>
      <c r="J139" s="608">
        <v>200</v>
      </c>
      <c r="K139" s="630">
        <f>K140</f>
        <v>11000</v>
      </c>
      <c r="L139" s="630">
        <f>L140</f>
        <v>1000</v>
      </c>
      <c r="M139" s="631"/>
      <c r="N139" s="630">
        <f>N140</f>
        <v>1000</v>
      </c>
      <c r="O139" s="495"/>
    </row>
    <row r="140" spans="1:15" ht="28.5" customHeight="1">
      <c r="A140" s="396"/>
      <c r="B140" s="405"/>
      <c r="C140" s="714" t="s">
        <v>222</v>
      </c>
      <c r="D140" s="715"/>
      <c r="E140" s="715"/>
      <c r="F140" s="715"/>
      <c r="G140" s="407">
        <v>810</v>
      </c>
      <c r="H140" s="663" t="s">
        <v>161</v>
      </c>
      <c r="I140" s="440" t="s">
        <v>212</v>
      </c>
      <c r="J140" s="608">
        <v>240</v>
      </c>
      <c r="K140" s="630">
        <v>11000</v>
      </c>
      <c r="L140" s="630">
        <v>1000</v>
      </c>
      <c r="M140" s="631"/>
      <c r="N140" s="630">
        <v>1000</v>
      </c>
      <c r="O140" s="495"/>
    </row>
    <row r="141" spans="1:15" ht="32.25" customHeight="1">
      <c r="A141" s="396"/>
      <c r="B141" s="451"/>
      <c r="C141" s="410"/>
      <c r="D141" s="696" t="s">
        <v>223</v>
      </c>
      <c r="E141" s="696"/>
      <c r="F141" s="696"/>
      <c r="G141" s="454">
        <v>810</v>
      </c>
      <c r="H141" s="741" t="s">
        <v>90</v>
      </c>
      <c r="I141" s="615"/>
      <c r="J141" s="616"/>
      <c r="K141" s="646">
        <f>K135+K118+K114+K110+K95+K88+K82+K75+K71+K36+K29+K21+K14</f>
        <v>28396532</v>
      </c>
      <c r="L141" s="646">
        <f>L135+L118+L114+L110+L95+L88+L82+L75+L71+L36+L29+L21+L14</f>
        <v>24762428</v>
      </c>
      <c r="M141" s="635"/>
      <c r="N141" s="646">
        <f>N135+N118+N114+N110+N95+N88+N82+N75+N71+N36+N29+N21+N14</f>
        <v>24425840</v>
      </c>
      <c r="O141" s="495"/>
    </row>
    <row r="142" spans="1:15" s="502" customFormat="1" ht="18.75" customHeight="1">
      <c r="A142" s="455"/>
      <c r="B142" s="712"/>
      <c r="C142" s="712"/>
      <c r="D142" s="712"/>
      <c r="E142" s="712"/>
      <c r="F142" s="712"/>
      <c r="G142" s="456"/>
      <c r="H142" s="742"/>
      <c r="I142" s="458"/>
      <c r="J142" s="459"/>
      <c r="K142" s="606"/>
      <c r="L142" s="617"/>
      <c r="M142" s="618"/>
      <c r="N142" s="618"/>
      <c r="O142" s="501"/>
    </row>
    <row r="143" spans="1:15" s="502" customFormat="1" ht="56.25" customHeight="1">
      <c r="A143" s="455"/>
      <c r="B143" s="438"/>
      <c r="C143" s="461"/>
      <c r="D143" s="461"/>
      <c r="E143" s="462"/>
      <c r="F143" s="462"/>
      <c r="G143" s="456"/>
      <c r="H143" s="742"/>
      <c r="I143" s="463"/>
      <c r="J143" s="459"/>
      <c r="K143" s="606"/>
      <c r="L143" s="617"/>
      <c r="M143" s="618"/>
      <c r="N143" s="618"/>
      <c r="O143" s="501"/>
    </row>
    <row r="144" spans="1:15" s="502" customFormat="1" ht="112.5" customHeight="1">
      <c r="A144" s="455"/>
      <c r="B144" s="438"/>
      <c r="C144" s="712"/>
      <c r="D144" s="712"/>
      <c r="E144" s="712"/>
      <c r="F144" s="712"/>
      <c r="G144" s="456"/>
      <c r="H144" s="742"/>
      <c r="I144" s="458"/>
      <c r="J144" s="459"/>
      <c r="K144" s="606"/>
      <c r="L144" s="617"/>
      <c r="M144" s="618"/>
      <c r="N144" s="618"/>
      <c r="O144" s="501"/>
    </row>
    <row r="145" spans="1:15" s="502" customFormat="1" ht="131.25" customHeight="1">
      <c r="A145" s="455"/>
      <c r="B145" s="438"/>
      <c r="C145" s="461"/>
      <c r="D145" s="712"/>
      <c r="E145" s="712"/>
      <c r="F145" s="712"/>
      <c r="G145" s="456"/>
      <c r="H145" s="742"/>
      <c r="I145" s="458"/>
      <c r="J145" s="459"/>
      <c r="K145" s="606"/>
      <c r="L145" s="617"/>
      <c r="M145" s="618"/>
      <c r="N145" s="618"/>
      <c r="O145" s="501"/>
    </row>
    <row r="146" spans="1:15" s="502" customFormat="1" ht="18.75" customHeight="1">
      <c r="A146" s="455"/>
      <c r="B146" s="712"/>
      <c r="C146" s="712"/>
      <c r="D146" s="712"/>
      <c r="E146" s="712"/>
      <c r="F146" s="712"/>
      <c r="G146" s="456"/>
      <c r="H146" s="742"/>
      <c r="I146" s="458"/>
      <c r="J146" s="459"/>
      <c r="K146" s="606"/>
      <c r="L146" s="617"/>
      <c r="M146" s="618"/>
      <c r="N146" s="618"/>
      <c r="O146" s="501"/>
    </row>
    <row r="147" spans="1:15" s="502" customFormat="1" ht="56.25" customHeight="1">
      <c r="A147" s="455"/>
      <c r="B147" s="438"/>
      <c r="C147" s="461"/>
      <c r="D147" s="461"/>
      <c r="E147" s="462"/>
      <c r="F147" s="462"/>
      <c r="G147" s="456"/>
      <c r="H147" s="742"/>
      <c r="I147" s="463"/>
      <c r="J147" s="459"/>
      <c r="K147" s="606"/>
      <c r="L147" s="617"/>
      <c r="M147" s="618"/>
      <c r="N147" s="618"/>
      <c r="O147" s="501"/>
    </row>
    <row r="148" spans="1:15" s="502" customFormat="1" ht="93.75" customHeight="1">
      <c r="A148" s="455"/>
      <c r="B148" s="438"/>
      <c r="C148" s="712"/>
      <c r="D148" s="712"/>
      <c r="E148" s="712"/>
      <c r="F148" s="712"/>
      <c r="G148" s="456"/>
      <c r="H148" s="742"/>
      <c r="I148" s="458"/>
      <c r="J148" s="459"/>
      <c r="K148" s="606"/>
      <c r="L148" s="617"/>
      <c r="M148" s="618"/>
      <c r="N148" s="618"/>
      <c r="O148" s="501"/>
    </row>
    <row r="149" spans="1:15" s="502" customFormat="1" ht="112.5" customHeight="1">
      <c r="A149" s="455"/>
      <c r="B149" s="438"/>
      <c r="C149" s="461"/>
      <c r="D149" s="712"/>
      <c r="E149" s="712"/>
      <c r="F149" s="712"/>
      <c r="G149" s="456"/>
      <c r="H149" s="742"/>
      <c r="I149" s="458"/>
      <c r="J149" s="459"/>
      <c r="K149" s="460"/>
      <c r="L149" s="619"/>
      <c r="M149" s="620"/>
      <c r="N149" s="620"/>
      <c r="O149" s="501"/>
    </row>
    <row r="150" spans="1:15" s="502" customFormat="1" ht="18.75" customHeight="1">
      <c r="A150" s="455"/>
      <c r="B150" s="712"/>
      <c r="C150" s="712"/>
      <c r="D150" s="712"/>
      <c r="E150" s="712"/>
      <c r="F150" s="712"/>
      <c r="G150" s="456"/>
      <c r="H150" s="742"/>
      <c r="I150" s="458"/>
      <c r="J150" s="459"/>
      <c r="K150" s="460"/>
      <c r="L150" s="619"/>
      <c r="M150" s="620"/>
      <c r="N150" s="620"/>
      <c r="O150" s="501"/>
    </row>
    <row r="151" spans="1:15" s="502" customFormat="1" ht="18.75" customHeight="1">
      <c r="A151" s="455"/>
      <c r="B151" s="464"/>
      <c r="C151" s="461"/>
      <c r="D151" s="461"/>
      <c r="E151" s="462"/>
      <c r="F151" s="462"/>
      <c r="G151" s="456"/>
      <c r="H151" s="742"/>
      <c r="I151" s="463"/>
      <c r="J151" s="459"/>
      <c r="K151" s="460"/>
      <c r="L151" s="619"/>
      <c r="M151" s="620"/>
      <c r="N151" s="620"/>
      <c r="O151" s="501"/>
    </row>
    <row r="152" spans="1:15" s="502" customFormat="1" ht="75" customHeight="1">
      <c r="A152" s="455"/>
      <c r="B152" s="713"/>
      <c r="C152" s="713"/>
      <c r="D152" s="713"/>
      <c r="E152" s="713"/>
      <c r="F152" s="713"/>
      <c r="G152" s="456"/>
      <c r="H152" s="743"/>
      <c r="I152" s="466"/>
      <c r="J152" s="467"/>
      <c r="K152" s="468"/>
      <c r="L152" s="619"/>
      <c r="M152" s="620"/>
      <c r="N152" s="620"/>
      <c r="O152" s="501"/>
    </row>
    <row r="153" spans="1:15" s="502" customFormat="1" ht="75" customHeight="1">
      <c r="A153" s="455"/>
      <c r="B153" s="464"/>
      <c r="C153" s="461"/>
      <c r="D153" s="712"/>
      <c r="E153" s="712"/>
      <c r="F153" s="712"/>
      <c r="G153" s="456"/>
      <c r="H153" s="742"/>
      <c r="I153" s="458"/>
      <c r="J153" s="459"/>
      <c r="K153" s="460"/>
      <c r="L153" s="619"/>
      <c r="M153" s="620"/>
      <c r="N153" s="620"/>
      <c r="O153" s="501"/>
    </row>
    <row r="154" spans="1:15" s="502" customFormat="1" ht="37.5" customHeight="1">
      <c r="A154" s="455"/>
      <c r="B154" s="712"/>
      <c r="C154" s="712"/>
      <c r="D154" s="712"/>
      <c r="E154" s="712"/>
      <c r="F154" s="712"/>
      <c r="G154" s="456"/>
      <c r="H154" s="742"/>
      <c r="I154" s="458"/>
      <c r="J154" s="459"/>
      <c r="K154" s="460"/>
      <c r="L154" s="619"/>
      <c r="M154" s="620"/>
      <c r="N154" s="620"/>
      <c r="O154" s="501"/>
    </row>
    <row r="155" spans="1:15" s="502" customFormat="1" ht="37.5" customHeight="1">
      <c r="A155" s="455"/>
      <c r="B155" s="464"/>
      <c r="C155" s="461"/>
      <c r="D155" s="461"/>
      <c r="E155" s="462"/>
      <c r="F155" s="462"/>
      <c r="G155" s="456"/>
      <c r="H155" s="742"/>
      <c r="I155" s="463"/>
      <c r="J155" s="459"/>
      <c r="K155" s="460"/>
      <c r="L155" s="619"/>
      <c r="M155" s="620"/>
      <c r="N155" s="620"/>
      <c r="O155" s="501"/>
    </row>
    <row r="156" spans="1:15" s="502" customFormat="1" ht="18.75" customHeight="1">
      <c r="A156" s="455"/>
      <c r="B156" s="712"/>
      <c r="C156" s="712"/>
      <c r="D156" s="712"/>
      <c r="E156" s="712"/>
      <c r="F156" s="712"/>
      <c r="G156" s="456"/>
      <c r="H156" s="742"/>
      <c r="I156" s="458"/>
      <c r="J156" s="459"/>
      <c r="K156" s="460"/>
      <c r="L156" s="619"/>
      <c r="M156" s="620"/>
      <c r="N156" s="620"/>
      <c r="O156" s="501"/>
    </row>
    <row r="157" spans="1:15" s="502" customFormat="1" ht="37.5" customHeight="1">
      <c r="A157" s="455"/>
      <c r="B157" s="438"/>
      <c r="C157" s="437"/>
      <c r="D157" s="461"/>
      <c r="E157" s="462"/>
      <c r="F157" s="462"/>
      <c r="G157" s="456"/>
      <c r="H157" s="742"/>
      <c r="I157" s="463"/>
      <c r="J157" s="459"/>
      <c r="K157" s="460"/>
      <c r="L157" s="619"/>
      <c r="M157" s="620"/>
      <c r="N157" s="620"/>
      <c r="O157" s="501"/>
    </row>
    <row r="158" spans="1:15" s="502" customFormat="1" ht="206.25" customHeight="1">
      <c r="A158" s="455"/>
      <c r="B158" s="438"/>
      <c r="C158" s="437"/>
      <c r="D158" s="712"/>
      <c r="E158" s="712"/>
      <c r="F158" s="712"/>
      <c r="G158" s="456"/>
      <c r="H158" s="742"/>
      <c r="I158" s="458"/>
      <c r="J158" s="459"/>
      <c r="K158" s="460"/>
      <c r="L158" s="503"/>
      <c r="M158" s="501"/>
      <c r="N158" s="501"/>
      <c r="O158" s="501"/>
    </row>
    <row r="159" spans="1:15" s="502" customFormat="1" ht="18.75" customHeight="1">
      <c r="A159" s="455"/>
      <c r="B159" s="712"/>
      <c r="C159" s="712"/>
      <c r="D159" s="712"/>
      <c r="E159" s="712"/>
      <c r="F159" s="712"/>
      <c r="G159" s="456"/>
      <c r="H159" s="742"/>
      <c r="I159" s="458"/>
      <c r="J159" s="459"/>
      <c r="K159" s="460"/>
      <c r="L159" s="503"/>
      <c r="M159" s="501"/>
      <c r="N159" s="501"/>
      <c r="O159" s="501"/>
    </row>
    <row r="160" spans="1:15" s="502" customFormat="1" ht="37.5" customHeight="1">
      <c r="A160" s="455"/>
      <c r="B160" s="464"/>
      <c r="C160" s="461"/>
      <c r="D160" s="461"/>
      <c r="E160" s="462"/>
      <c r="F160" s="462"/>
      <c r="G160" s="456"/>
      <c r="H160" s="742"/>
      <c r="I160" s="463"/>
      <c r="J160" s="459"/>
      <c r="K160" s="460"/>
      <c r="L160" s="503"/>
      <c r="M160" s="501"/>
      <c r="N160" s="501"/>
      <c r="O160" s="501"/>
    </row>
    <row r="161" spans="1:15" s="502" customFormat="1" ht="18.75" customHeight="1">
      <c r="A161" s="455"/>
      <c r="B161" s="712"/>
      <c r="C161" s="712"/>
      <c r="D161" s="712"/>
      <c r="E161" s="712"/>
      <c r="F161" s="712"/>
      <c r="G161" s="456"/>
      <c r="H161" s="742"/>
      <c r="I161" s="458"/>
      <c r="J161" s="459"/>
      <c r="K161" s="460"/>
      <c r="L161" s="503"/>
      <c r="M161" s="501"/>
      <c r="N161" s="501"/>
      <c r="O161" s="501"/>
    </row>
    <row r="162" spans="1:15" s="502" customFormat="1" ht="56.25" customHeight="1">
      <c r="A162" s="455"/>
      <c r="B162" s="464"/>
      <c r="C162" s="461"/>
      <c r="D162" s="461"/>
      <c r="E162" s="462"/>
      <c r="F162" s="462"/>
      <c r="G162" s="456"/>
      <c r="H162" s="742"/>
      <c r="I162" s="463"/>
      <c r="J162" s="459"/>
      <c r="K162" s="460"/>
      <c r="L162" s="503"/>
      <c r="M162" s="501"/>
      <c r="N162" s="501"/>
      <c r="O162" s="501"/>
    </row>
    <row r="163" spans="1:15" s="502" customFormat="1" ht="56.25" customHeight="1">
      <c r="A163" s="455"/>
      <c r="B163" s="713"/>
      <c r="C163" s="713"/>
      <c r="D163" s="713"/>
      <c r="E163" s="713"/>
      <c r="F163" s="713"/>
      <c r="G163" s="456"/>
      <c r="H163" s="465"/>
      <c r="I163" s="466"/>
      <c r="J163" s="467"/>
      <c r="K163" s="468"/>
      <c r="L163" s="503"/>
      <c r="M163" s="501"/>
      <c r="N163" s="501"/>
      <c r="O163" s="501"/>
    </row>
    <row r="164" spans="1:15" s="502" customFormat="1" ht="75" customHeight="1">
      <c r="A164" s="455"/>
      <c r="B164" s="438"/>
      <c r="C164" s="712"/>
      <c r="D164" s="712"/>
      <c r="E164" s="712"/>
      <c r="F164" s="712"/>
      <c r="G164" s="456"/>
      <c r="H164" s="457"/>
      <c r="I164" s="458"/>
      <c r="J164" s="459"/>
      <c r="K164" s="460"/>
      <c r="L164" s="503"/>
      <c r="M164" s="501"/>
      <c r="N164" s="501"/>
      <c r="O164" s="501"/>
    </row>
    <row r="165" spans="1:15" s="502" customFormat="1" ht="93.75" customHeight="1">
      <c r="A165" s="455"/>
      <c r="B165" s="438"/>
      <c r="C165" s="461"/>
      <c r="D165" s="712"/>
      <c r="E165" s="712"/>
      <c r="F165" s="712"/>
      <c r="G165" s="456"/>
      <c r="H165" s="457"/>
      <c r="I165" s="458"/>
      <c r="J165" s="459"/>
      <c r="K165" s="460"/>
      <c r="L165" s="503"/>
      <c r="M165" s="501"/>
      <c r="N165" s="501"/>
      <c r="O165" s="501"/>
    </row>
    <row r="166" spans="1:15" s="502" customFormat="1" ht="37.5" customHeight="1">
      <c r="A166" s="455"/>
      <c r="B166" s="712"/>
      <c r="C166" s="712"/>
      <c r="D166" s="712"/>
      <c r="E166" s="712"/>
      <c r="F166" s="712"/>
      <c r="G166" s="456"/>
      <c r="H166" s="457"/>
      <c r="I166" s="458"/>
      <c r="J166" s="459"/>
      <c r="K166" s="460"/>
      <c r="L166" s="503"/>
      <c r="M166" s="501"/>
      <c r="N166" s="501"/>
      <c r="O166" s="501"/>
    </row>
    <row r="167" spans="1:15" s="502" customFormat="1" ht="37.5" customHeight="1">
      <c r="A167" s="455"/>
      <c r="B167" s="438"/>
      <c r="C167" s="461"/>
      <c r="D167" s="461"/>
      <c r="E167" s="462"/>
      <c r="F167" s="462"/>
      <c r="G167" s="456"/>
      <c r="H167" s="457"/>
      <c r="I167" s="463"/>
      <c r="J167" s="459"/>
      <c r="K167" s="460"/>
      <c r="L167" s="503"/>
      <c r="M167" s="501"/>
      <c r="N167" s="501"/>
      <c r="O167" s="501"/>
    </row>
    <row r="168" spans="1:15" s="502" customFormat="1" ht="75" customHeight="1">
      <c r="A168" s="455"/>
      <c r="B168" s="438"/>
      <c r="C168" s="712"/>
      <c r="D168" s="712"/>
      <c r="E168" s="712"/>
      <c r="F168" s="712"/>
      <c r="G168" s="456"/>
      <c r="H168" s="457"/>
      <c r="I168" s="458"/>
      <c r="J168" s="459"/>
      <c r="K168" s="460"/>
      <c r="L168" s="503"/>
      <c r="M168" s="501"/>
      <c r="N168" s="501"/>
      <c r="O168" s="501"/>
    </row>
    <row r="169" spans="1:15" s="502" customFormat="1" ht="93.75" customHeight="1">
      <c r="A169" s="455"/>
      <c r="B169" s="438"/>
      <c r="C169" s="461"/>
      <c r="D169" s="712"/>
      <c r="E169" s="712"/>
      <c r="F169" s="712"/>
      <c r="G169" s="456"/>
      <c r="H169" s="457"/>
      <c r="I169" s="458"/>
      <c r="J169" s="459"/>
      <c r="K169" s="460"/>
      <c r="L169" s="503"/>
      <c r="M169" s="501"/>
      <c r="N169" s="501"/>
      <c r="O169" s="501"/>
    </row>
    <row r="170" spans="1:15" s="502" customFormat="1" ht="37.5" customHeight="1">
      <c r="A170" s="455"/>
      <c r="B170" s="712"/>
      <c r="C170" s="712"/>
      <c r="D170" s="712"/>
      <c r="E170" s="712"/>
      <c r="F170" s="712"/>
      <c r="G170" s="456"/>
      <c r="H170" s="457"/>
      <c r="I170" s="458"/>
      <c r="J170" s="459"/>
      <c r="K170" s="460"/>
      <c r="L170" s="503"/>
      <c r="M170" s="501"/>
      <c r="N170" s="501"/>
      <c r="O170" s="501"/>
    </row>
    <row r="171" spans="1:15" s="502" customFormat="1" ht="37.5" customHeight="1">
      <c r="A171" s="455"/>
      <c r="B171" s="464"/>
      <c r="C171" s="461"/>
      <c r="D171" s="461"/>
      <c r="E171" s="462"/>
      <c r="F171" s="462"/>
      <c r="G171" s="456"/>
      <c r="H171" s="457"/>
      <c r="I171" s="463"/>
      <c r="J171" s="459"/>
      <c r="K171" s="460"/>
      <c r="L171" s="503"/>
      <c r="M171" s="501"/>
      <c r="N171" s="501"/>
      <c r="O171" s="501"/>
    </row>
    <row r="172" spans="1:15" s="502" customFormat="1" ht="56.25" customHeight="1">
      <c r="A172" s="455"/>
      <c r="B172" s="712"/>
      <c r="C172" s="712"/>
      <c r="D172" s="712"/>
      <c r="E172" s="712"/>
      <c r="F172" s="712"/>
      <c r="G172" s="456"/>
      <c r="H172" s="457"/>
      <c r="I172" s="458"/>
      <c r="J172" s="459"/>
      <c r="K172" s="460"/>
      <c r="L172" s="503"/>
      <c r="M172" s="501"/>
      <c r="N172" s="501"/>
      <c r="O172" s="501"/>
    </row>
    <row r="173" spans="1:15" s="502" customFormat="1" ht="18.75" customHeight="1">
      <c r="A173" s="455"/>
      <c r="B173" s="438"/>
      <c r="C173" s="437"/>
      <c r="D173" s="461"/>
      <c r="E173" s="462"/>
      <c r="F173" s="462"/>
      <c r="G173" s="456"/>
      <c r="H173" s="457"/>
      <c r="I173" s="463"/>
      <c r="J173" s="459"/>
      <c r="K173" s="460"/>
      <c r="L173" s="503"/>
      <c r="M173" s="501"/>
      <c r="N173" s="501"/>
      <c r="O173" s="501"/>
    </row>
    <row r="174" spans="1:15" s="502" customFormat="1" ht="168.75" customHeight="1">
      <c r="A174" s="455"/>
      <c r="B174" s="438"/>
      <c r="C174" s="437"/>
      <c r="D174" s="712"/>
      <c r="E174" s="712"/>
      <c r="F174" s="712"/>
      <c r="G174" s="456"/>
      <c r="H174" s="457"/>
      <c r="I174" s="458"/>
      <c r="J174" s="459"/>
      <c r="K174" s="460"/>
      <c r="L174" s="503"/>
      <c r="M174" s="501"/>
      <c r="N174" s="501"/>
      <c r="O174" s="501"/>
    </row>
    <row r="175" spans="1:15" s="502" customFormat="1" ht="56.25" customHeight="1">
      <c r="A175" s="455"/>
      <c r="B175" s="712"/>
      <c r="C175" s="712"/>
      <c r="D175" s="712"/>
      <c r="E175" s="712"/>
      <c r="F175" s="712"/>
      <c r="G175" s="456"/>
      <c r="H175" s="457"/>
      <c r="I175" s="458"/>
      <c r="J175" s="459"/>
      <c r="K175" s="460"/>
      <c r="L175" s="503"/>
      <c r="M175" s="501"/>
      <c r="N175" s="501"/>
      <c r="O175" s="501"/>
    </row>
    <row r="176" spans="1:15" s="502" customFormat="1" ht="18.75" customHeight="1">
      <c r="A176" s="455"/>
      <c r="B176" s="438"/>
      <c r="C176" s="461"/>
      <c r="D176" s="461"/>
      <c r="E176" s="462"/>
      <c r="F176" s="462"/>
      <c r="G176" s="456"/>
      <c r="H176" s="457"/>
      <c r="I176" s="463"/>
      <c r="J176" s="459"/>
      <c r="K176" s="460"/>
      <c r="L176" s="503"/>
      <c r="M176" s="501"/>
      <c r="N176" s="501"/>
      <c r="O176" s="501"/>
    </row>
    <row r="177" spans="1:15" s="502" customFormat="1" ht="93.75" customHeight="1">
      <c r="A177" s="455"/>
      <c r="B177" s="438"/>
      <c r="C177" s="712"/>
      <c r="D177" s="712"/>
      <c r="E177" s="712"/>
      <c r="F177" s="712"/>
      <c r="G177" s="456"/>
      <c r="H177" s="457"/>
      <c r="I177" s="458"/>
      <c r="J177" s="459"/>
      <c r="K177" s="460"/>
      <c r="L177" s="503"/>
      <c r="M177" s="501"/>
      <c r="N177" s="501"/>
      <c r="O177" s="501"/>
    </row>
    <row r="178" spans="1:15" s="502" customFormat="1" ht="300" customHeight="1">
      <c r="A178" s="455"/>
      <c r="B178" s="438"/>
      <c r="C178" s="461"/>
      <c r="D178" s="712"/>
      <c r="E178" s="712"/>
      <c r="F178" s="712"/>
      <c r="G178" s="456"/>
      <c r="H178" s="457"/>
      <c r="I178" s="458"/>
      <c r="J178" s="459"/>
      <c r="K178" s="460"/>
      <c r="L178" s="503"/>
      <c r="M178" s="501"/>
      <c r="N178" s="501"/>
      <c r="O178" s="501"/>
    </row>
    <row r="179" spans="1:15" s="502" customFormat="1" ht="18.75" customHeight="1">
      <c r="A179" s="455"/>
      <c r="B179" s="712"/>
      <c r="C179" s="712"/>
      <c r="D179" s="712"/>
      <c r="E179" s="712"/>
      <c r="F179" s="712"/>
      <c r="G179" s="456"/>
      <c r="H179" s="457"/>
      <c r="I179" s="458"/>
      <c r="J179" s="459"/>
      <c r="K179" s="460"/>
      <c r="L179" s="503"/>
      <c r="M179" s="501"/>
      <c r="N179" s="501"/>
      <c r="O179" s="501"/>
    </row>
    <row r="180" spans="1:15" s="502" customFormat="1" ht="37.5" customHeight="1">
      <c r="A180" s="455"/>
      <c r="B180" s="438"/>
      <c r="C180" s="437"/>
      <c r="D180" s="461"/>
      <c r="E180" s="462"/>
      <c r="F180" s="462"/>
      <c r="G180" s="456"/>
      <c r="H180" s="457"/>
      <c r="I180" s="463"/>
      <c r="J180" s="459"/>
      <c r="K180" s="460"/>
      <c r="L180" s="503"/>
      <c r="M180" s="501"/>
      <c r="N180" s="501"/>
      <c r="O180" s="501"/>
    </row>
    <row r="181" spans="1:15" s="502" customFormat="1" ht="281.25" customHeight="1">
      <c r="A181" s="455"/>
      <c r="B181" s="438"/>
      <c r="C181" s="437"/>
      <c r="D181" s="712"/>
      <c r="E181" s="712"/>
      <c r="F181" s="712"/>
      <c r="G181" s="456"/>
      <c r="H181" s="457"/>
      <c r="I181" s="458"/>
      <c r="J181" s="459"/>
      <c r="K181" s="460"/>
      <c r="L181" s="503"/>
      <c r="M181" s="501"/>
      <c r="N181" s="501"/>
      <c r="O181" s="501"/>
    </row>
    <row r="182" spans="1:15" s="502" customFormat="1" ht="18.75" customHeight="1">
      <c r="A182" s="455"/>
      <c r="B182" s="712"/>
      <c r="C182" s="712"/>
      <c r="D182" s="712"/>
      <c r="E182" s="712"/>
      <c r="F182" s="712"/>
      <c r="G182" s="456"/>
      <c r="H182" s="457"/>
      <c r="I182" s="458"/>
      <c r="J182" s="459"/>
      <c r="K182" s="460"/>
      <c r="L182" s="503"/>
      <c r="M182" s="501"/>
      <c r="N182" s="501"/>
      <c r="O182" s="501"/>
    </row>
    <row r="183" spans="1:15" s="502" customFormat="1" ht="37.5" customHeight="1">
      <c r="A183" s="455"/>
      <c r="B183" s="438"/>
      <c r="C183" s="437"/>
      <c r="D183" s="461"/>
      <c r="E183" s="462"/>
      <c r="F183" s="462"/>
      <c r="G183" s="456"/>
      <c r="H183" s="457"/>
      <c r="I183" s="463"/>
      <c r="J183" s="459"/>
      <c r="K183" s="460"/>
      <c r="L183" s="503"/>
      <c r="M183" s="501"/>
      <c r="N183" s="501"/>
      <c r="O183" s="501"/>
    </row>
    <row r="184" spans="1:15" s="502" customFormat="1" ht="318.75" customHeight="1">
      <c r="A184" s="455"/>
      <c r="B184" s="438"/>
      <c r="C184" s="437"/>
      <c r="D184" s="712"/>
      <c r="E184" s="712"/>
      <c r="F184" s="712"/>
      <c r="G184" s="456"/>
      <c r="H184" s="457"/>
      <c r="I184" s="458"/>
      <c r="J184" s="459"/>
      <c r="K184" s="460"/>
      <c r="L184" s="503"/>
      <c r="M184" s="501"/>
      <c r="N184" s="501"/>
      <c r="O184" s="501"/>
    </row>
    <row r="185" spans="1:15" s="502" customFormat="1" ht="18.75" customHeight="1">
      <c r="A185" s="455"/>
      <c r="B185" s="712"/>
      <c r="C185" s="712"/>
      <c r="D185" s="712"/>
      <c r="E185" s="712"/>
      <c r="F185" s="712"/>
      <c r="G185" s="456"/>
      <c r="H185" s="457"/>
      <c r="I185" s="458"/>
      <c r="J185" s="459"/>
      <c r="K185" s="460"/>
      <c r="L185" s="503"/>
      <c r="M185" s="501"/>
      <c r="N185" s="501"/>
      <c r="O185" s="501"/>
    </row>
    <row r="186" spans="1:15" s="502" customFormat="1" ht="37.5" customHeight="1">
      <c r="A186" s="455"/>
      <c r="B186" s="438"/>
      <c r="C186" s="437"/>
      <c r="D186" s="461"/>
      <c r="E186" s="462"/>
      <c r="F186" s="462"/>
      <c r="G186" s="456"/>
      <c r="H186" s="457"/>
      <c r="I186" s="463"/>
      <c r="J186" s="459"/>
      <c r="K186" s="460"/>
      <c r="L186" s="503"/>
      <c r="M186" s="501"/>
      <c r="N186" s="501"/>
      <c r="O186" s="501"/>
    </row>
    <row r="187" spans="1:15" s="502" customFormat="1" ht="300" customHeight="1">
      <c r="A187" s="455"/>
      <c r="B187" s="438"/>
      <c r="C187" s="437"/>
      <c r="D187" s="712"/>
      <c r="E187" s="712"/>
      <c r="F187" s="712"/>
      <c r="G187" s="456"/>
      <c r="H187" s="457"/>
      <c r="I187" s="458"/>
      <c r="J187" s="459"/>
      <c r="K187" s="460"/>
      <c r="L187" s="503"/>
      <c r="M187" s="501"/>
      <c r="N187" s="501"/>
      <c r="O187" s="501"/>
    </row>
    <row r="188" spans="1:15" s="502" customFormat="1" ht="18.75" customHeight="1">
      <c r="A188" s="455"/>
      <c r="B188" s="712"/>
      <c r="C188" s="712"/>
      <c r="D188" s="712"/>
      <c r="E188" s="712"/>
      <c r="F188" s="712"/>
      <c r="G188" s="456"/>
      <c r="H188" s="457"/>
      <c r="I188" s="458"/>
      <c r="J188" s="459"/>
      <c r="K188" s="460"/>
      <c r="L188" s="503"/>
      <c r="M188" s="501"/>
      <c r="N188" s="501"/>
      <c r="O188" s="501"/>
    </row>
    <row r="189" spans="1:15" s="502" customFormat="1" ht="37.5" customHeight="1">
      <c r="A189" s="455"/>
      <c r="B189" s="438"/>
      <c r="C189" s="437"/>
      <c r="D189" s="461"/>
      <c r="E189" s="462"/>
      <c r="F189" s="462"/>
      <c r="G189" s="456"/>
      <c r="H189" s="457"/>
      <c r="I189" s="463"/>
      <c r="J189" s="459"/>
      <c r="K189" s="460"/>
      <c r="L189" s="503"/>
      <c r="M189" s="501"/>
      <c r="N189" s="501"/>
      <c r="O189" s="501"/>
    </row>
    <row r="190" spans="1:15" s="502" customFormat="1" ht="281.25" customHeight="1">
      <c r="A190" s="455"/>
      <c r="B190" s="438"/>
      <c r="C190" s="437"/>
      <c r="D190" s="712"/>
      <c r="E190" s="712"/>
      <c r="F190" s="712"/>
      <c r="G190" s="456"/>
      <c r="H190" s="457"/>
      <c r="I190" s="458"/>
      <c r="J190" s="459"/>
      <c r="K190" s="460"/>
      <c r="L190" s="503"/>
      <c r="M190" s="501"/>
      <c r="N190" s="501"/>
      <c r="O190" s="501"/>
    </row>
    <row r="191" spans="1:15" s="502" customFormat="1" ht="18.75" customHeight="1">
      <c r="A191" s="455"/>
      <c r="B191" s="712"/>
      <c r="C191" s="712"/>
      <c r="D191" s="712"/>
      <c r="E191" s="712"/>
      <c r="F191" s="712"/>
      <c r="G191" s="456"/>
      <c r="H191" s="457"/>
      <c r="I191" s="458"/>
      <c r="J191" s="459"/>
      <c r="K191" s="460"/>
      <c r="L191" s="503"/>
      <c r="M191" s="501"/>
      <c r="N191" s="501"/>
      <c r="O191" s="501"/>
    </row>
    <row r="192" spans="1:15" s="502" customFormat="1" ht="37.5" customHeight="1">
      <c r="A192" s="455"/>
      <c r="B192" s="438"/>
      <c r="C192" s="461"/>
      <c r="D192" s="461"/>
      <c r="E192" s="462"/>
      <c r="F192" s="462"/>
      <c r="G192" s="456"/>
      <c r="H192" s="457"/>
      <c r="I192" s="463"/>
      <c r="J192" s="459"/>
      <c r="K192" s="460"/>
      <c r="L192" s="503"/>
      <c r="M192" s="501"/>
      <c r="N192" s="501"/>
      <c r="O192" s="501"/>
    </row>
    <row r="193" spans="1:15" s="502" customFormat="1" ht="93.75" customHeight="1">
      <c r="A193" s="455"/>
      <c r="B193" s="438"/>
      <c r="C193" s="712"/>
      <c r="D193" s="712"/>
      <c r="E193" s="712"/>
      <c r="F193" s="712"/>
      <c r="G193" s="456"/>
      <c r="H193" s="457"/>
      <c r="I193" s="458"/>
      <c r="J193" s="459"/>
      <c r="K193" s="460"/>
      <c r="L193" s="503"/>
      <c r="M193" s="501"/>
      <c r="N193" s="501"/>
      <c r="O193" s="501"/>
    </row>
    <row r="194" spans="1:15" s="502" customFormat="1" ht="93.75" customHeight="1">
      <c r="A194" s="455"/>
      <c r="B194" s="438"/>
      <c r="C194" s="461"/>
      <c r="D194" s="712"/>
      <c r="E194" s="712"/>
      <c r="F194" s="712"/>
      <c r="G194" s="456"/>
      <c r="H194" s="457"/>
      <c r="I194" s="458"/>
      <c r="J194" s="459"/>
      <c r="K194" s="460"/>
      <c r="L194" s="503"/>
      <c r="M194" s="501"/>
      <c r="N194" s="501"/>
      <c r="O194" s="501"/>
    </row>
    <row r="195" spans="1:15" s="502" customFormat="1" ht="37.5" customHeight="1">
      <c r="A195" s="455"/>
      <c r="B195" s="712"/>
      <c r="C195" s="712"/>
      <c r="D195" s="712"/>
      <c r="E195" s="712"/>
      <c r="F195" s="712"/>
      <c r="G195" s="456"/>
      <c r="H195" s="457"/>
      <c r="I195" s="458"/>
      <c r="J195" s="459"/>
      <c r="K195" s="460"/>
      <c r="L195" s="503"/>
      <c r="M195" s="501"/>
      <c r="N195" s="501"/>
      <c r="O195" s="501"/>
    </row>
    <row r="196" spans="1:15" s="502" customFormat="1" ht="37.5" customHeight="1">
      <c r="A196" s="455"/>
      <c r="B196" s="464"/>
      <c r="C196" s="461"/>
      <c r="D196" s="461"/>
      <c r="E196" s="462"/>
      <c r="F196" s="462"/>
      <c r="G196" s="456"/>
      <c r="H196" s="457"/>
      <c r="I196" s="463"/>
      <c r="J196" s="459"/>
      <c r="K196" s="460"/>
      <c r="L196" s="503"/>
      <c r="M196" s="501"/>
      <c r="N196" s="501"/>
      <c r="O196" s="501"/>
    </row>
    <row r="197" spans="1:15" s="502" customFormat="1" ht="75" customHeight="1">
      <c r="A197" s="455"/>
      <c r="B197" s="713"/>
      <c r="C197" s="713"/>
      <c r="D197" s="713"/>
      <c r="E197" s="713"/>
      <c r="F197" s="713"/>
      <c r="G197" s="456"/>
      <c r="H197" s="465"/>
      <c r="I197" s="466"/>
      <c r="J197" s="467"/>
      <c r="K197" s="468"/>
      <c r="L197" s="503"/>
      <c r="M197" s="501"/>
      <c r="N197" s="501"/>
      <c r="O197" s="501"/>
    </row>
    <row r="198" spans="1:15" s="502" customFormat="1" ht="112.5" customHeight="1">
      <c r="A198" s="455"/>
      <c r="B198" s="438"/>
      <c r="C198" s="712"/>
      <c r="D198" s="712"/>
      <c r="E198" s="712"/>
      <c r="F198" s="712"/>
      <c r="G198" s="456"/>
      <c r="H198" s="457"/>
      <c r="I198" s="458"/>
      <c r="J198" s="459"/>
      <c r="K198" s="460"/>
      <c r="L198" s="503"/>
      <c r="M198" s="501"/>
      <c r="N198" s="501"/>
      <c r="O198" s="501"/>
    </row>
    <row r="199" spans="1:15" s="502" customFormat="1" ht="112.5" customHeight="1">
      <c r="A199" s="455"/>
      <c r="B199" s="438"/>
      <c r="C199" s="461"/>
      <c r="D199" s="712"/>
      <c r="E199" s="712"/>
      <c r="F199" s="712"/>
      <c r="G199" s="456"/>
      <c r="H199" s="457"/>
      <c r="I199" s="458"/>
      <c r="J199" s="459"/>
      <c r="K199" s="460"/>
      <c r="L199" s="503"/>
      <c r="M199" s="501"/>
      <c r="N199" s="501"/>
      <c r="O199" s="501"/>
    </row>
    <row r="200" spans="1:15" s="502" customFormat="1" ht="37.5" customHeight="1">
      <c r="A200" s="455"/>
      <c r="B200" s="712"/>
      <c r="C200" s="712"/>
      <c r="D200" s="712"/>
      <c r="E200" s="712"/>
      <c r="F200" s="712"/>
      <c r="G200" s="456"/>
      <c r="H200" s="457"/>
      <c r="I200" s="458"/>
      <c r="J200" s="459"/>
      <c r="K200" s="460"/>
      <c r="L200" s="503"/>
      <c r="M200" s="501"/>
      <c r="N200" s="501"/>
      <c r="O200" s="501"/>
    </row>
    <row r="201" spans="1:15" s="502" customFormat="1" ht="37.5" customHeight="1">
      <c r="A201" s="455"/>
      <c r="B201" s="464"/>
      <c r="C201" s="461"/>
      <c r="D201" s="461"/>
      <c r="E201" s="462"/>
      <c r="F201" s="462"/>
      <c r="G201" s="456"/>
      <c r="H201" s="457"/>
      <c r="I201" s="463"/>
      <c r="J201" s="459"/>
      <c r="K201" s="460"/>
      <c r="L201" s="503"/>
      <c r="M201" s="501"/>
      <c r="N201" s="501"/>
      <c r="O201" s="501"/>
    </row>
    <row r="202" spans="1:15" s="502" customFormat="1" ht="18.75" customHeight="1">
      <c r="A202" s="455"/>
      <c r="B202" s="712"/>
      <c r="C202" s="712"/>
      <c r="D202" s="712"/>
      <c r="E202" s="712"/>
      <c r="F202" s="712"/>
      <c r="G202" s="456"/>
      <c r="H202" s="457"/>
      <c r="I202" s="458"/>
      <c r="J202" s="459"/>
      <c r="K202" s="460"/>
      <c r="L202" s="503"/>
      <c r="M202" s="501"/>
      <c r="N202" s="501"/>
      <c r="O202" s="501"/>
    </row>
    <row r="203" spans="1:15" s="502" customFormat="1" ht="56.25" customHeight="1">
      <c r="A203" s="455"/>
      <c r="B203" s="438"/>
      <c r="C203" s="437"/>
      <c r="D203" s="461"/>
      <c r="E203" s="462"/>
      <c r="F203" s="462"/>
      <c r="G203" s="456"/>
      <c r="H203" s="457"/>
      <c r="I203" s="463"/>
      <c r="J203" s="459"/>
      <c r="K203" s="460"/>
      <c r="L203" s="503"/>
      <c r="M203" s="501"/>
      <c r="N203" s="501"/>
      <c r="O203" s="501"/>
    </row>
    <row r="204" spans="1:15" s="502" customFormat="1" ht="225" customHeight="1">
      <c r="A204" s="455"/>
      <c r="B204" s="438"/>
      <c r="C204" s="437"/>
      <c r="D204" s="712"/>
      <c r="E204" s="712"/>
      <c r="F204" s="712"/>
      <c r="G204" s="456"/>
      <c r="H204" s="457"/>
      <c r="I204" s="458"/>
      <c r="J204" s="459"/>
      <c r="K204" s="460"/>
      <c r="L204" s="503"/>
      <c r="M204" s="501"/>
      <c r="N204" s="501"/>
      <c r="O204" s="501"/>
    </row>
    <row r="205" spans="1:15" s="502" customFormat="1" ht="37.5" customHeight="1">
      <c r="A205" s="455"/>
      <c r="B205" s="712"/>
      <c r="C205" s="712"/>
      <c r="D205" s="712"/>
      <c r="E205" s="712"/>
      <c r="F205" s="712"/>
      <c r="G205" s="456"/>
      <c r="H205" s="457"/>
      <c r="I205" s="458"/>
      <c r="J205" s="459"/>
      <c r="K205" s="460"/>
      <c r="L205" s="503"/>
      <c r="M205" s="501"/>
      <c r="N205" s="501"/>
      <c r="O205" s="501"/>
    </row>
    <row r="206" spans="1:15" s="502" customFormat="1" ht="37.5" customHeight="1">
      <c r="A206" s="455"/>
      <c r="B206" s="438"/>
      <c r="C206" s="437"/>
      <c r="D206" s="461"/>
      <c r="E206" s="462"/>
      <c r="F206" s="462"/>
      <c r="G206" s="456"/>
      <c r="H206" s="457"/>
      <c r="I206" s="463"/>
      <c r="J206" s="459"/>
      <c r="K206" s="460"/>
      <c r="L206" s="503"/>
      <c r="M206" s="501"/>
      <c r="N206" s="501"/>
      <c r="O206" s="501"/>
    </row>
    <row r="207" spans="1:15" s="502" customFormat="1" ht="262.5" customHeight="1">
      <c r="A207" s="455"/>
      <c r="B207" s="438"/>
      <c r="C207" s="437"/>
      <c r="D207" s="712"/>
      <c r="E207" s="712"/>
      <c r="F207" s="712"/>
      <c r="G207" s="456"/>
      <c r="H207" s="457"/>
      <c r="I207" s="458"/>
      <c r="J207" s="459"/>
      <c r="K207" s="460"/>
      <c r="L207" s="503"/>
      <c r="M207" s="501"/>
      <c r="N207" s="501"/>
      <c r="O207" s="501"/>
    </row>
    <row r="208" spans="1:15" s="502" customFormat="1" ht="37.5" customHeight="1">
      <c r="A208" s="455"/>
      <c r="B208" s="712"/>
      <c r="C208" s="712"/>
      <c r="D208" s="712"/>
      <c r="E208" s="712"/>
      <c r="F208" s="712"/>
      <c r="G208" s="456"/>
      <c r="H208" s="457"/>
      <c r="I208" s="458"/>
      <c r="J208" s="459"/>
      <c r="K208" s="460"/>
      <c r="L208" s="503"/>
      <c r="M208" s="501"/>
      <c r="N208" s="501"/>
      <c r="O208" s="501"/>
    </row>
    <row r="209" spans="1:15" s="502" customFormat="1" ht="37.5" customHeight="1">
      <c r="A209" s="455"/>
      <c r="B209" s="438"/>
      <c r="C209" s="461"/>
      <c r="D209" s="461"/>
      <c r="E209" s="462"/>
      <c r="F209" s="462"/>
      <c r="G209" s="456"/>
      <c r="H209" s="457"/>
      <c r="I209" s="463"/>
      <c r="J209" s="459"/>
      <c r="K209" s="460"/>
      <c r="L209" s="503"/>
      <c r="M209" s="501"/>
      <c r="N209" s="501"/>
      <c r="O209" s="501"/>
    </row>
    <row r="210" spans="1:15" s="502" customFormat="1" ht="112.5" customHeight="1">
      <c r="A210" s="455"/>
      <c r="B210" s="438"/>
      <c r="C210" s="712"/>
      <c r="D210" s="712"/>
      <c r="E210" s="712"/>
      <c r="F210" s="712"/>
      <c r="G210" s="456"/>
      <c r="H210" s="457"/>
      <c r="I210" s="458"/>
      <c r="J210" s="459"/>
      <c r="K210" s="460"/>
      <c r="L210" s="503"/>
      <c r="M210" s="501"/>
      <c r="N210" s="501"/>
      <c r="O210" s="501"/>
    </row>
    <row r="211" spans="1:15" s="502" customFormat="1" ht="206.25" customHeight="1">
      <c r="A211" s="455"/>
      <c r="B211" s="438"/>
      <c r="C211" s="461"/>
      <c r="D211" s="712"/>
      <c r="E211" s="712"/>
      <c r="F211" s="712"/>
      <c r="G211" s="456"/>
      <c r="H211" s="457"/>
      <c r="I211" s="458"/>
      <c r="J211" s="459"/>
      <c r="K211" s="460"/>
      <c r="L211" s="503"/>
      <c r="M211" s="501"/>
      <c r="N211" s="501"/>
      <c r="O211" s="501"/>
    </row>
    <row r="212" spans="1:15" s="502" customFormat="1" ht="18.75" customHeight="1">
      <c r="A212" s="455"/>
      <c r="B212" s="712"/>
      <c r="C212" s="712"/>
      <c r="D212" s="712"/>
      <c r="E212" s="712"/>
      <c r="F212" s="712"/>
      <c r="G212" s="456"/>
      <c r="H212" s="457"/>
      <c r="I212" s="458"/>
      <c r="J212" s="459"/>
      <c r="K212" s="460"/>
      <c r="L212" s="503"/>
      <c r="M212" s="501"/>
      <c r="N212" s="501"/>
      <c r="O212" s="501"/>
    </row>
    <row r="213" spans="1:15" s="502" customFormat="1" ht="56.25" customHeight="1">
      <c r="A213" s="455"/>
      <c r="B213" s="438"/>
      <c r="C213" s="461"/>
      <c r="D213" s="461"/>
      <c r="E213" s="462"/>
      <c r="F213" s="462"/>
      <c r="G213" s="456"/>
      <c r="H213" s="457"/>
      <c r="I213" s="463"/>
      <c r="J213" s="459"/>
      <c r="K213" s="460"/>
      <c r="L213" s="503"/>
      <c r="M213" s="501"/>
      <c r="N213" s="501"/>
      <c r="O213" s="501"/>
    </row>
    <row r="214" spans="1:15" s="502" customFormat="1" ht="112.5" customHeight="1">
      <c r="A214" s="455"/>
      <c r="B214" s="438"/>
      <c r="C214" s="712"/>
      <c r="D214" s="712"/>
      <c r="E214" s="712"/>
      <c r="F214" s="712"/>
      <c r="G214" s="456"/>
      <c r="H214" s="457"/>
      <c r="I214" s="458"/>
      <c r="J214" s="459"/>
      <c r="K214" s="460"/>
      <c r="L214" s="503"/>
      <c r="M214" s="501"/>
      <c r="N214" s="501"/>
      <c r="O214" s="501"/>
    </row>
    <row r="215" spans="1:15" s="502" customFormat="1" ht="206.25" customHeight="1">
      <c r="A215" s="455"/>
      <c r="B215" s="438"/>
      <c r="C215" s="461"/>
      <c r="D215" s="712"/>
      <c r="E215" s="712"/>
      <c r="F215" s="712"/>
      <c r="G215" s="456"/>
      <c r="H215" s="457"/>
      <c r="I215" s="458"/>
      <c r="J215" s="459"/>
      <c r="K215" s="460"/>
      <c r="L215" s="503"/>
      <c r="M215" s="501"/>
      <c r="N215" s="501"/>
      <c r="O215" s="501"/>
    </row>
    <row r="216" spans="1:15" s="502" customFormat="1" ht="18.75" customHeight="1">
      <c r="A216" s="455"/>
      <c r="B216" s="712"/>
      <c r="C216" s="712"/>
      <c r="D216" s="712"/>
      <c r="E216" s="712"/>
      <c r="F216" s="712"/>
      <c r="G216" s="456"/>
      <c r="H216" s="457"/>
      <c r="I216" s="458"/>
      <c r="J216" s="459"/>
      <c r="K216" s="460"/>
      <c r="L216" s="503"/>
      <c r="M216" s="501"/>
      <c r="N216" s="501"/>
      <c r="O216" s="501"/>
    </row>
    <row r="217" spans="1:15" s="502" customFormat="1" ht="56.25" customHeight="1">
      <c r="A217" s="455"/>
      <c r="B217" s="438"/>
      <c r="C217" s="437"/>
      <c r="D217" s="461"/>
      <c r="E217" s="462"/>
      <c r="F217" s="462"/>
      <c r="G217" s="456"/>
      <c r="H217" s="457"/>
      <c r="I217" s="463"/>
      <c r="J217" s="459"/>
      <c r="K217" s="460"/>
      <c r="L217" s="503"/>
      <c r="M217" s="501"/>
      <c r="N217" s="501"/>
      <c r="O217" s="501"/>
    </row>
    <row r="218" spans="1:15" s="502" customFormat="1" ht="206.25" customHeight="1">
      <c r="A218" s="455"/>
      <c r="B218" s="438"/>
      <c r="C218" s="437"/>
      <c r="D218" s="712"/>
      <c r="E218" s="712"/>
      <c r="F218" s="712"/>
      <c r="G218" s="456"/>
      <c r="H218" s="457"/>
      <c r="I218" s="458"/>
      <c r="J218" s="459"/>
      <c r="K218" s="460"/>
      <c r="L218" s="503"/>
      <c r="M218" s="501"/>
      <c r="N218" s="501"/>
      <c r="O218" s="501"/>
    </row>
    <row r="219" spans="1:15" s="502" customFormat="1" ht="18.75" customHeight="1">
      <c r="A219" s="455"/>
      <c r="B219" s="712"/>
      <c r="C219" s="712"/>
      <c r="D219" s="712"/>
      <c r="E219" s="712"/>
      <c r="F219" s="712"/>
      <c r="G219" s="456"/>
      <c r="H219" s="457"/>
      <c r="I219" s="458"/>
      <c r="J219" s="459"/>
      <c r="K219" s="460"/>
      <c r="L219" s="503"/>
      <c r="M219" s="501"/>
      <c r="N219" s="501"/>
      <c r="O219" s="501"/>
    </row>
    <row r="220" spans="1:15" s="502" customFormat="1" ht="56.25" customHeight="1">
      <c r="A220" s="455"/>
      <c r="B220" s="438"/>
      <c r="C220" s="437"/>
      <c r="D220" s="461"/>
      <c r="E220" s="462"/>
      <c r="F220" s="462"/>
      <c r="G220" s="456"/>
      <c r="H220" s="457"/>
      <c r="I220" s="463"/>
      <c r="J220" s="459"/>
      <c r="K220" s="460"/>
      <c r="L220" s="503"/>
      <c r="M220" s="501"/>
      <c r="N220" s="501"/>
      <c r="O220" s="501"/>
    </row>
    <row r="221" spans="1:15" s="502" customFormat="1" ht="206.25" customHeight="1">
      <c r="A221" s="455"/>
      <c r="B221" s="438"/>
      <c r="C221" s="437"/>
      <c r="D221" s="712"/>
      <c r="E221" s="712"/>
      <c r="F221" s="712"/>
      <c r="G221" s="456"/>
      <c r="H221" s="457"/>
      <c r="I221" s="458"/>
      <c r="J221" s="459"/>
      <c r="K221" s="460"/>
      <c r="L221" s="503"/>
      <c r="M221" s="501"/>
      <c r="N221" s="501"/>
      <c r="O221" s="501"/>
    </row>
    <row r="222" spans="1:15" s="502" customFormat="1" ht="18.75" customHeight="1">
      <c r="A222" s="455"/>
      <c r="B222" s="712"/>
      <c r="C222" s="712"/>
      <c r="D222" s="712"/>
      <c r="E222" s="712"/>
      <c r="F222" s="712"/>
      <c r="G222" s="456"/>
      <c r="H222" s="457"/>
      <c r="I222" s="458"/>
      <c r="J222" s="459"/>
      <c r="K222" s="460"/>
      <c r="L222" s="503"/>
      <c r="M222" s="501"/>
      <c r="N222" s="501"/>
      <c r="O222" s="501"/>
    </row>
    <row r="223" spans="1:15" s="502" customFormat="1" ht="56.25" customHeight="1">
      <c r="A223" s="455"/>
      <c r="B223" s="438"/>
      <c r="C223" s="461"/>
      <c r="D223" s="461"/>
      <c r="E223" s="462"/>
      <c r="F223" s="462"/>
      <c r="G223" s="456"/>
      <c r="H223" s="457"/>
      <c r="I223" s="463"/>
      <c r="J223" s="459"/>
      <c r="K223" s="460"/>
      <c r="L223" s="503"/>
      <c r="M223" s="501"/>
      <c r="N223" s="501"/>
      <c r="O223" s="501"/>
    </row>
    <row r="224" spans="1:15" s="502" customFormat="1" ht="93.75" customHeight="1">
      <c r="A224" s="455"/>
      <c r="B224" s="438"/>
      <c r="C224" s="712"/>
      <c r="D224" s="712"/>
      <c r="E224" s="712"/>
      <c r="F224" s="712"/>
      <c r="G224" s="456"/>
      <c r="H224" s="457"/>
      <c r="I224" s="458"/>
      <c r="J224" s="459"/>
      <c r="K224" s="460"/>
      <c r="L224" s="503"/>
      <c r="M224" s="501"/>
      <c r="N224" s="501"/>
      <c r="O224" s="501"/>
    </row>
    <row r="225" spans="1:15" s="502" customFormat="1" ht="112.5" customHeight="1">
      <c r="A225" s="455"/>
      <c r="B225" s="438"/>
      <c r="C225" s="461"/>
      <c r="D225" s="712"/>
      <c r="E225" s="712"/>
      <c r="F225" s="712"/>
      <c r="G225" s="456"/>
      <c r="H225" s="457"/>
      <c r="I225" s="458"/>
      <c r="J225" s="459"/>
      <c r="K225" s="460"/>
      <c r="L225" s="503"/>
      <c r="M225" s="501"/>
      <c r="N225" s="501"/>
      <c r="O225" s="501"/>
    </row>
    <row r="226" spans="1:15" s="502" customFormat="1" ht="37.5" customHeight="1">
      <c r="A226" s="455"/>
      <c r="B226" s="712"/>
      <c r="C226" s="712"/>
      <c r="D226" s="712"/>
      <c r="E226" s="712"/>
      <c r="F226" s="712"/>
      <c r="G226" s="456"/>
      <c r="H226" s="457"/>
      <c r="I226" s="458"/>
      <c r="J226" s="459"/>
      <c r="K226" s="460"/>
      <c r="L226" s="503"/>
      <c r="M226" s="501"/>
      <c r="N226" s="501"/>
      <c r="O226" s="501"/>
    </row>
    <row r="227" spans="1:15" s="502" customFormat="1" ht="37.5" customHeight="1">
      <c r="A227" s="455"/>
      <c r="B227" s="464"/>
      <c r="C227" s="461"/>
      <c r="D227" s="461"/>
      <c r="E227" s="462"/>
      <c r="F227" s="462"/>
      <c r="G227" s="456"/>
      <c r="H227" s="457"/>
      <c r="I227" s="463"/>
      <c r="J227" s="459"/>
      <c r="K227" s="460"/>
      <c r="L227" s="503"/>
      <c r="M227" s="501"/>
      <c r="N227" s="501"/>
      <c r="O227" s="501"/>
    </row>
    <row r="228" spans="1:15" s="502" customFormat="1" ht="56.25" customHeight="1">
      <c r="A228" s="455"/>
      <c r="B228" s="713"/>
      <c r="C228" s="713"/>
      <c r="D228" s="713"/>
      <c r="E228" s="713"/>
      <c r="F228" s="713"/>
      <c r="G228" s="456"/>
      <c r="H228" s="465"/>
      <c r="I228" s="466"/>
      <c r="J228" s="467"/>
      <c r="K228" s="468"/>
      <c r="L228" s="503"/>
      <c r="M228" s="501"/>
      <c r="N228" s="501"/>
      <c r="O228" s="501"/>
    </row>
    <row r="229" spans="1:15" s="502" customFormat="1" ht="18.75" customHeight="1">
      <c r="A229" s="455"/>
      <c r="B229" s="438"/>
      <c r="C229" s="712"/>
      <c r="D229" s="712"/>
      <c r="E229" s="712"/>
      <c r="F229" s="712"/>
      <c r="G229" s="456"/>
      <c r="H229" s="457"/>
      <c r="I229" s="458"/>
      <c r="J229" s="459"/>
      <c r="K229" s="460"/>
      <c r="L229" s="503"/>
      <c r="M229" s="501"/>
      <c r="N229" s="501"/>
      <c r="O229" s="501"/>
    </row>
    <row r="230" spans="1:15" s="502" customFormat="1" ht="131.25" customHeight="1">
      <c r="A230" s="455"/>
      <c r="B230" s="438"/>
      <c r="C230" s="461"/>
      <c r="D230" s="712"/>
      <c r="E230" s="712"/>
      <c r="F230" s="712"/>
      <c r="G230" s="456"/>
      <c r="H230" s="457"/>
      <c r="I230" s="458"/>
      <c r="J230" s="459"/>
      <c r="K230" s="460"/>
      <c r="L230" s="503"/>
      <c r="M230" s="501"/>
      <c r="N230" s="501"/>
      <c r="O230" s="501"/>
    </row>
    <row r="231" spans="1:15" s="502" customFormat="1" ht="18.75" customHeight="1">
      <c r="A231" s="455"/>
      <c r="B231" s="712"/>
      <c r="C231" s="712"/>
      <c r="D231" s="712"/>
      <c r="E231" s="712"/>
      <c r="F231" s="712"/>
      <c r="G231" s="456"/>
      <c r="H231" s="457"/>
      <c r="I231" s="458"/>
      <c r="J231" s="459"/>
      <c r="K231" s="460"/>
      <c r="L231" s="503"/>
      <c r="M231" s="501"/>
      <c r="N231" s="501"/>
      <c r="O231" s="501"/>
    </row>
    <row r="232" spans="1:15" s="502" customFormat="1" ht="18.75" customHeight="1">
      <c r="A232" s="455"/>
      <c r="B232" s="464"/>
      <c r="C232" s="461"/>
      <c r="D232" s="461"/>
      <c r="E232" s="462"/>
      <c r="F232" s="462"/>
      <c r="G232" s="456"/>
      <c r="H232" s="457"/>
      <c r="I232" s="463"/>
      <c r="J232" s="459"/>
      <c r="K232" s="460"/>
      <c r="L232" s="503"/>
      <c r="M232" s="501"/>
      <c r="N232" s="501"/>
      <c r="O232" s="501"/>
    </row>
    <row r="233" spans="1:15" s="502" customFormat="1" ht="75" customHeight="1">
      <c r="A233" s="455"/>
      <c r="B233" s="713"/>
      <c r="C233" s="713"/>
      <c r="D233" s="713"/>
      <c r="E233" s="713"/>
      <c r="F233" s="713"/>
      <c r="G233" s="456"/>
      <c r="H233" s="465"/>
      <c r="I233" s="466"/>
      <c r="J233" s="467"/>
      <c r="K233" s="468"/>
      <c r="L233" s="503"/>
      <c r="M233" s="501"/>
      <c r="N233" s="501"/>
      <c r="O233" s="501"/>
    </row>
    <row r="234" spans="1:15" s="502" customFormat="1" ht="93.75" customHeight="1">
      <c r="A234" s="455"/>
      <c r="B234" s="438"/>
      <c r="C234" s="712"/>
      <c r="D234" s="712"/>
      <c r="E234" s="712"/>
      <c r="F234" s="712"/>
      <c r="G234" s="456"/>
      <c r="H234" s="469"/>
      <c r="I234" s="470"/>
      <c r="J234" s="471"/>
      <c r="K234" s="472"/>
      <c r="L234" s="503"/>
      <c r="M234" s="501"/>
      <c r="N234" s="501"/>
      <c r="O234" s="501"/>
    </row>
    <row r="235" spans="1:15" s="502" customFormat="1" ht="112.5" customHeight="1">
      <c r="A235" s="455"/>
      <c r="B235" s="438"/>
      <c r="C235" s="461"/>
      <c r="D235" s="712"/>
      <c r="E235" s="712"/>
      <c r="F235" s="712"/>
      <c r="G235" s="456"/>
      <c r="H235" s="469"/>
      <c r="I235" s="470"/>
      <c r="J235" s="471"/>
      <c r="K235" s="472"/>
      <c r="L235" s="503"/>
      <c r="M235" s="501"/>
      <c r="N235" s="501"/>
      <c r="O235" s="501"/>
    </row>
    <row r="236" spans="1:15" s="502" customFormat="1" ht="56.25" customHeight="1">
      <c r="A236" s="455"/>
      <c r="B236" s="712"/>
      <c r="C236" s="712"/>
      <c r="D236" s="712"/>
      <c r="E236" s="712"/>
      <c r="F236" s="712"/>
      <c r="G236" s="456"/>
      <c r="H236" s="469"/>
      <c r="I236" s="470"/>
      <c r="J236" s="471"/>
      <c r="K236" s="472"/>
      <c r="L236" s="503"/>
      <c r="M236" s="501"/>
      <c r="N236" s="501"/>
      <c r="O236" s="501"/>
    </row>
    <row r="237" spans="1:15" s="502" customFormat="1" ht="18.75" customHeight="1">
      <c r="A237" s="455"/>
      <c r="B237" s="438"/>
      <c r="C237" s="461"/>
      <c r="D237" s="461"/>
      <c r="E237" s="462"/>
      <c r="F237" s="462"/>
      <c r="G237" s="456"/>
      <c r="H237" s="469"/>
      <c r="I237" s="473"/>
      <c r="J237" s="471"/>
      <c r="K237" s="472"/>
      <c r="L237" s="503"/>
      <c r="M237" s="501"/>
      <c r="N237" s="501"/>
      <c r="O237" s="501"/>
    </row>
    <row r="238" spans="1:15" s="502" customFormat="1" ht="131.25" customHeight="1">
      <c r="A238" s="455"/>
      <c r="B238" s="438"/>
      <c r="C238" s="712"/>
      <c r="D238" s="712"/>
      <c r="E238" s="712"/>
      <c r="F238" s="712"/>
      <c r="G238" s="456"/>
      <c r="H238" s="469"/>
      <c r="I238" s="470"/>
      <c r="J238" s="471"/>
      <c r="K238" s="472"/>
      <c r="L238" s="503"/>
      <c r="M238" s="501"/>
      <c r="N238" s="501"/>
      <c r="O238" s="501"/>
    </row>
    <row r="239" spans="1:15" s="502" customFormat="1" ht="150" customHeight="1">
      <c r="A239" s="455"/>
      <c r="B239" s="438"/>
      <c r="C239" s="461"/>
      <c r="D239" s="712"/>
      <c r="E239" s="712"/>
      <c r="F239" s="712"/>
      <c r="G239" s="456"/>
      <c r="H239" s="469"/>
      <c r="I239" s="470"/>
      <c r="J239" s="471"/>
      <c r="K239" s="472"/>
      <c r="L239" s="503"/>
      <c r="M239" s="501"/>
      <c r="N239" s="501"/>
      <c r="O239" s="501"/>
    </row>
    <row r="240" spans="1:15" s="502" customFormat="1" ht="37.5" customHeight="1">
      <c r="A240" s="455"/>
      <c r="B240" s="712"/>
      <c r="C240" s="712"/>
      <c r="D240" s="712"/>
      <c r="E240" s="712"/>
      <c r="F240" s="712"/>
      <c r="G240" s="456"/>
      <c r="H240" s="469"/>
      <c r="I240" s="470"/>
      <c r="J240" s="471"/>
      <c r="K240" s="472"/>
      <c r="L240" s="503"/>
      <c r="M240" s="501"/>
      <c r="N240" s="501"/>
      <c r="O240" s="501"/>
    </row>
    <row r="241" spans="1:15" s="502" customFormat="1" ht="37.5" customHeight="1">
      <c r="A241" s="455"/>
      <c r="B241" s="438"/>
      <c r="C241" s="437"/>
      <c r="D241" s="461"/>
      <c r="E241" s="462"/>
      <c r="F241" s="462"/>
      <c r="G241" s="456"/>
      <c r="H241" s="469"/>
      <c r="I241" s="473"/>
      <c r="J241" s="471"/>
      <c r="K241" s="472"/>
      <c r="L241" s="503"/>
      <c r="M241" s="501"/>
      <c r="N241" s="501"/>
      <c r="O241" s="501"/>
    </row>
    <row r="242" spans="1:15" s="502" customFormat="1" ht="318.75" customHeight="1">
      <c r="A242" s="455"/>
      <c r="B242" s="438"/>
      <c r="C242" s="437"/>
      <c r="D242" s="712"/>
      <c r="E242" s="712"/>
      <c r="F242" s="712"/>
      <c r="G242" s="456"/>
      <c r="H242" s="469"/>
      <c r="I242" s="470"/>
      <c r="J242" s="471"/>
      <c r="K242" s="472"/>
      <c r="L242" s="503"/>
      <c r="M242" s="501"/>
      <c r="N242" s="501"/>
      <c r="O242" s="501"/>
    </row>
    <row r="243" spans="1:15" s="502" customFormat="1" ht="18.75" customHeight="1">
      <c r="A243" s="455"/>
      <c r="B243" s="712"/>
      <c r="C243" s="712"/>
      <c r="D243" s="712"/>
      <c r="E243" s="712"/>
      <c r="F243" s="712"/>
      <c r="G243" s="456"/>
      <c r="H243" s="469"/>
      <c r="I243" s="470"/>
      <c r="J243" s="471"/>
      <c r="K243" s="472"/>
      <c r="L243" s="503"/>
      <c r="M243" s="501"/>
      <c r="N243" s="501"/>
      <c r="O243" s="501"/>
    </row>
    <row r="244" spans="1:15" s="502" customFormat="1" ht="18.75" customHeight="1">
      <c r="A244" s="455"/>
      <c r="B244" s="464"/>
      <c r="C244" s="461"/>
      <c r="D244" s="461"/>
      <c r="E244" s="462"/>
      <c r="F244" s="462"/>
      <c r="G244" s="456"/>
      <c r="H244" s="469"/>
      <c r="I244" s="473"/>
      <c r="J244" s="471"/>
      <c r="K244" s="472"/>
      <c r="L244" s="503"/>
      <c r="M244" s="501"/>
      <c r="N244" s="501"/>
      <c r="O244" s="501"/>
    </row>
    <row r="245" spans="1:15" s="502" customFormat="1" ht="56.25" customHeight="1">
      <c r="A245" s="455"/>
      <c r="B245" s="713"/>
      <c r="C245" s="713"/>
      <c r="D245" s="713"/>
      <c r="E245" s="713"/>
      <c r="F245" s="713"/>
      <c r="G245" s="456"/>
      <c r="H245" s="474"/>
      <c r="I245" s="475"/>
      <c r="J245" s="476"/>
      <c r="K245" s="477"/>
      <c r="L245" s="503"/>
      <c r="M245" s="501"/>
      <c r="N245" s="501"/>
      <c r="O245" s="501"/>
    </row>
    <row r="246" spans="1:15" s="502" customFormat="1" ht="75" customHeight="1">
      <c r="A246" s="455"/>
      <c r="B246" s="464"/>
      <c r="C246" s="461"/>
      <c r="D246" s="712"/>
      <c r="E246" s="712"/>
      <c r="F246" s="712"/>
      <c r="G246" s="456"/>
      <c r="H246" s="469"/>
      <c r="I246" s="470"/>
      <c r="J246" s="471"/>
      <c r="K246" s="472"/>
      <c r="L246" s="503"/>
      <c r="M246" s="501"/>
      <c r="N246" s="501"/>
      <c r="O246" s="501"/>
    </row>
    <row r="247" spans="1:15" s="502" customFormat="1" ht="37.5" customHeight="1">
      <c r="A247" s="455"/>
      <c r="B247" s="712"/>
      <c r="C247" s="712"/>
      <c r="D247" s="712"/>
      <c r="E247" s="712"/>
      <c r="F247" s="712"/>
      <c r="G247" s="456"/>
      <c r="H247" s="469"/>
      <c r="I247" s="470"/>
      <c r="J247" s="471"/>
      <c r="K247" s="472"/>
      <c r="L247" s="503"/>
      <c r="M247" s="501"/>
      <c r="N247" s="501"/>
      <c r="O247" s="501"/>
    </row>
    <row r="248" spans="1:15" s="502" customFormat="1" ht="37.5" customHeight="1">
      <c r="A248" s="455"/>
      <c r="B248" s="464"/>
      <c r="C248" s="461"/>
      <c r="D248" s="461"/>
      <c r="E248" s="462"/>
      <c r="F248" s="462"/>
      <c r="G248" s="456"/>
      <c r="H248" s="469"/>
      <c r="I248" s="473"/>
      <c r="J248" s="471"/>
      <c r="K248" s="472"/>
      <c r="L248" s="503"/>
      <c r="M248" s="501"/>
      <c r="N248" s="501"/>
      <c r="O248" s="501"/>
    </row>
    <row r="249" spans="1:15" s="502" customFormat="1" ht="37.5" customHeight="1">
      <c r="A249" s="455"/>
      <c r="B249" s="712"/>
      <c r="C249" s="712"/>
      <c r="D249" s="712"/>
      <c r="E249" s="712"/>
      <c r="F249" s="712"/>
      <c r="G249" s="456"/>
      <c r="H249" s="469"/>
      <c r="I249" s="470"/>
      <c r="J249" s="471"/>
      <c r="K249" s="472"/>
      <c r="L249" s="503"/>
      <c r="M249" s="501"/>
      <c r="N249" s="501"/>
      <c r="O249" s="501"/>
    </row>
    <row r="250" spans="1:15" s="502" customFormat="1" ht="18.75" customHeight="1">
      <c r="A250" s="455"/>
      <c r="B250" s="438"/>
      <c r="C250" s="437"/>
      <c r="D250" s="437"/>
      <c r="E250" s="456"/>
      <c r="F250" s="456"/>
      <c r="G250" s="456"/>
      <c r="H250" s="469"/>
      <c r="I250" s="470"/>
      <c r="J250" s="471"/>
      <c r="K250" s="472"/>
      <c r="L250" s="503"/>
      <c r="M250" s="501"/>
      <c r="N250" s="501"/>
      <c r="O250" s="501"/>
    </row>
    <row r="251" spans="1:15" s="502" customFormat="1" ht="18.75" customHeight="1">
      <c r="A251" s="455"/>
      <c r="B251" s="438"/>
      <c r="C251" s="437"/>
      <c r="D251" s="437"/>
      <c r="E251" s="456"/>
      <c r="F251" s="456"/>
      <c r="G251" s="456"/>
      <c r="H251" s="469"/>
      <c r="I251" s="470"/>
      <c r="J251" s="471"/>
      <c r="K251" s="472"/>
      <c r="L251" s="503"/>
      <c r="M251" s="501"/>
      <c r="N251" s="501"/>
      <c r="O251" s="501"/>
    </row>
    <row r="252" spans="1:15" s="502" customFormat="1" ht="56.25" customHeight="1">
      <c r="A252" s="455"/>
      <c r="B252" s="713"/>
      <c r="C252" s="713"/>
      <c r="D252" s="713"/>
      <c r="E252" s="713"/>
      <c r="F252" s="713"/>
      <c r="G252" s="456"/>
      <c r="H252" s="474"/>
      <c r="I252" s="475"/>
      <c r="J252" s="476"/>
      <c r="K252" s="477"/>
      <c r="L252" s="503"/>
      <c r="M252" s="501"/>
      <c r="N252" s="501"/>
      <c r="O252" s="501"/>
    </row>
    <row r="253" spans="1:15" s="502" customFormat="1" ht="75" customHeight="1">
      <c r="A253" s="455"/>
      <c r="B253" s="464"/>
      <c r="C253" s="461"/>
      <c r="D253" s="712"/>
      <c r="E253" s="712"/>
      <c r="F253" s="712"/>
      <c r="G253" s="456"/>
      <c r="H253" s="469"/>
      <c r="I253" s="470"/>
      <c r="J253" s="471"/>
      <c r="K253" s="472"/>
      <c r="L253" s="503"/>
      <c r="M253" s="501"/>
      <c r="N253" s="501"/>
      <c r="O253" s="501"/>
    </row>
    <row r="254" spans="1:15" s="502" customFormat="1" ht="37.5" customHeight="1">
      <c r="A254" s="455"/>
      <c r="B254" s="712"/>
      <c r="C254" s="712"/>
      <c r="D254" s="712"/>
      <c r="E254" s="712"/>
      <c r="F254" s="712"/>
      <c r="G254" s="456"/>
      <c r="H254" s="469"/>
      <c r="I254" s="470"/>
      <c r="J254" s="471"/>
      <c r="K254" s="472"/>
      <c r="L254" s="503"/>
      <c r="M254" s="501"/>
      <c r="N254" s="501"/>
      <c r="O254" s="501"/>
    </row>
    <row r="255" spans="1:15" s="502" customFormat="1" ht="37.5" customHeight="1">
      <c r="A255" s="455"/>
      <c r="B255" s="464"/>
      <c r="C255" s="461"/>
      <c r="D255" s="461"/>
      <c r="E255" s="462"/>
      <c r="F255" s="462"/>
      <c r="G255" s="456"/>
      <c r="H255" s="469"/>
      <c r="I255" s="473"/>
      <c r="J255" s="471"/>
      <c r="K255" s="472"/>
      <c r="L255" s="503"/>
      <c r="M255" s="501"/>
      <c r="N255" s="501"/>
      <c r="O255" s="501"/>
    </row>
    <row r="256" spans="1:15" s="502" customFormat="1" ht="18.75" customHeight="1">
      <c r="A256" s="455"/>
      <c r="B256" s="712"/>
      <c r="C256" s="712"/>
      <c r="D256" s="712"/>
      <c r="E256" s="712"/>
      <c r="F256" s="712"/>
      <c r="G256" s="456"/>
      <c r="H256" s="469"/>
      <c r="I256" s="470"/>
      <c r="J256" s="471"/>
      <c r="K256" s="472"/>
      <c r="L256" s="503"/>
      <c r="M256" s="501"/>
      <c r="N256" s="501"/>
      <c r="O256" s="501"/>
    </row>
    <row r="257" spans="1:15" s="502" customFormat="1" ht="56.25" customHeight="1">
      <c r="A257" s="455"/>
      <c r="B257" s="464"/>
      <c r="C257" s="461"/>
      <c r="D257" s="461"/>
      <c r="E257" s="462"/>
      <c r="F257" s="462"/>
      <c r="G257" s="456"/>
      <c r="H257" s="469"/>
      <c r="I257" s="473"/>
      <c r="J257" s="471"/>
      <c r="K257" s="472"/>
      <c r="L257" s="503"/>
      <c r="M257" s="501"/>
      <c r="N257" s="501"/>
      <c r="O257" s="501"/>
    </row>
    <row r="258" spans="1:15" s="502" customFormat="1" ht="56.25" customHeight="1">
      <c r="A258" s="455"/>
      <c r="B258" s="713"/>
      <c r="C258" s="713"/>
      <c r="D258" s="713"/>
      <c r="E258" s="713"/>
      <c r="F258" s="713"/>
      <c r="G258" s="456"/>
      <c r="H258" s="474"/>
      <c r="I258" s="475"/>
      <c r="J258" s="476"/>
      <c r="K258" s="477"/>
      <c r="L258" s="503"/>
      <c r="M258" s="501"/>
      <c r="N258" s="501"/>
      <c r="O258" s="501"/>
    </row>
    <row r="259" spans="1:15" s="502" customFormat="1" ht="56.25" customHeight="1">
      <c r="A259" s="455"/>
      <c r="B259" s="464"/>
      <c r="C259" s="461"/>
      <c r="D259" s="712"/>
      <c r="E259" s="712"/>
      <c r="F259" s="712"/>
      <c r="G259" s="456"/>
      <c r="H259" s="469"/>
      <c r="I259" s="470"/>
      <c r="J259" s="471"/>
      <c r="K259" s="472"/>
      <c r="L259" s="503"/>
      <c r="M259" s="501"/>
      <c r="N259" s="501"/>
      <c r="O259" s="501"/>
    </row>
    <row r="260" spans="1:15" s="502" customFormat="1" ht="37.5" customHeight="1">
      <c r="A260" s="455"/>
      <c r="B260" s="712"/>
      <c r="C260" s="712"/>
      <c r="D260" s="712"/>
      <c r="E260" s="712"/>
      <c r="F260" s="712"/>
      <c r="G260" s="456"/>
      <c r="H260" s="469"/>
      <c r="I260" s="470"/>
      <c r="J260" s="471"/>
      <c r="K260" s="472"/>
      <c r="L260" s="503"/>
      <c r="M260" s="501"/>
      <c r="N260" s="501"/>
      <c r="O260" s="501"/>
    </row>
    <row r="261" spans="1:15" s="502" customFormat="1" ht="37.5" customHeight="1">
      <c r="A261" s="455"/>
      <c r="B261" s="464"/>
      <c r="C261" s="461"/>
      <c r="D261" s="461"/>
      <c r="E261" s="462"/>
      <c r="F261" s="462"/>
      <c r="G261" s="456"/>
      <c r="H261" s="469"/>
      <c r="I261" s="473"/>
      <c r="J261" s="471"/>
      <c r="K261" s="472"/>
      <c r="L261" s="503"/>
      <c r="M261" s="501"/>
      <c r="N261" s="501"/>
      <c r="O261" s="501"/>
    </row>
    <row r="262" spans="1:15" s="502" customFormat="1" ht="37.5" customHeight="1">
      <c r="A262" s="455"/>
      <c r="B262" s="712"/>
      <c r="C262" s="712"/>
      <c r="D262" s="712"/>
      <c r="E262" s="712"/>
      <c r="F262" s="712"/>
      <c r="G262" s="456"/>
      <c r="H262" s="469"/>
      <c r="I262" s="470"/>
      <c r="J262" s="471"/>
      <c r="K262" s="472"/>
      <c r="L262" s="503"/>
      <c r="M262" s="501"/>
      <c r="N262" s="501"/>
      <c r="O262" s="501"/>
    </row>
    <row r="263" spans="1:15" s="502" customFormat="1" ht="18.75" customHeight="1">
      <c r="A263" s="455"/>
      <c r="B263" s="464"/>
      <c r="C263" s="461"/>
      <c r="D263" s="461"/>
      <c r="E263" s="462"/>
      <c r="F263" s="462"/>
      <c r="G263" s="456"/>
      <c r="H263" s="469"/>
      <c r="I263" s="473"/>
      <c r="J263" s="471"/>
      <c r="K263" s="472"/>
      <c r="L263" s="503"/>
      <c r="M263" s="501"/>
      <c r="N263" s="501"/>
      <c r="O263" s="501"/>
    </row>
    <row r="264" spans="1:15" s="502" customFormat="1" ht="56.25" customHeight="1">
      <c r="A264" s="455"/>
      <c r="B264" s="713"/>
      <c r="C264" s="713"/>
      <c r="D264" s="713"/>
      <c r="E264" s="713"/>
      <c r="F264" s="713"/>
      <c r="G264" s="456"/>
      <c r="H264" s="474"/>
      <c r="I264" s="475"/>
      <c r="J264" s="476"/>
      <c r="K264" s="477"/>
      <c r="L264" s="503"/>
      <c r="M264" s="501"/>
      <c r="N264" s="501"/>
      <c r="O264" s="501"/>
    </row>
    <row r="265" spans="1:15" s="502" customFormat="1" ht="56.25" customHeight="1">
      <c r="A265" s="455"/>
      <c r="B265" s="438"/>
      <c r="C265" s="712"/>
      <c r="D265" s="712"/>
      <c r="E265" s="712"/>
      <c r="F265" s="712"/>
      <c r="G265" s="456"/>
      <c r="H265" s="469"/>
      <c r="I265" s="470"/>
      <c r="J265" s="471"/>
      <c r="K265" s="472"/>
      <c r="L265" s="503"/>
      <c r="M265" s="501"/>
      <c r="N265" s="501"/>
      <c r="O265" s="501"/>
    </row>
    <row r="266" spans="1:15" s="502" customFormat="1" ht="75" customHeight="1">
      <c r="A266" s="455"/>
      <c r="B266" s="438"/>
      <c r="C266" s="461"/>
      <c r="D266" s="712"/>
      <c r="E266" s="712"/>
      <c r="F266" s="712"/>
      <c r="G266" s="456"/>
      <c r="H266" s="469"/>
      <c r="I266" s="470"/>
      <c r="J266" s="471"/>
      <c r="K266" s="472"/>
      <c r="L266" s="503"/>
      <c r="M266" s="501"/>
      <c r="N266" s="501"/>
      <c r="O266" s="501"/>
    </row>
    <row r="267" spans="1:15" s="502" customFormat="1" ht="37.5" customHeight="1">
      <c r="A267" s="455"/>
      <c r="B267" s="712"/>
      <c r="C267" s="712"/>
      <c r="D267" s="712"/>
      <c r="E267" s="712"/>
      <c r="F267" s="712"/>
      <c r="G267" s="456"/>
      <c r="H267" s="469"/>
      <c r="I267" s="470"/>
      <c r="J267" s="471"/>
      <c r="K267" s="472"/>
      <c r="L267" s="503"/>
      <c r="M267" s="501"/>
      <c r="N267" s="501"/>
      <c r="O267" s="501"/>
    </row>
    <row r="268" spans="1:15" s="502" customFormat="1" ht="37.5" customHeight="1">
      <c r="A268" s="455"/>
      <c r="B268" s="438"/>
      <c r="C268" s="437"/>
      <c r="D268" s="461"/>
      <c r="E268" s="462"/>
      <c r="F268" s="462"/>
      <c r="G268" s="456"/>
      <c r="H268" s="469"/>
      <c r="I268" s="473"/>
      <c r="J268" s="471"/>
      <c r="K268" s="472"/>
      <c r="L268" s="503"/>
      <c r="M268" s="501"/>
      <c r="N268" s="501"/>
      <c r="O268" s="501"/>
    </row>
    <row r="269" spans="1:15" s="502" customFormat="1" ht="131.25" customHeight="1">
      <c r="A269" s="455"/>
      <c r="B269" s="438"/>
      <c r="C269" s="437"/>
      <c r="D269" s="712"/>
      <c r="E269" s="712"/>
      <c r="F269" s="712"/>
      <c r="G269" s="456"/>
      <c r="H269" s="469"/>
      <c r="I269" s="470"/>
      <c r="J269" s="471"/>
      <c r="K269" s="472"/>
      <c r="L269" s="503"/>
      <c r="M269" s="501"/>
      <c r="N269" s="501"/>
      <c r="O269" s="501"/>
    </row>
    <row r="270" spans="1:15" s="502" customFormat="1" ht="56.25" customHeight="1">
      <c r="A270" s="455"/>
      <c r="B270" s="712"/>
      <c r="C270" s="712"/>
      <c r="D270" s="712"/>
      <c r="E270" s="712"/>
      <c r="F270" s="712"/>
      <c r="G270" s="456"/>
      <c r="H270" s="469"/>
      <c r="I270" s="470"/>
      <c r="J270" s="471"/>
      <c r="K270" s="472"/>
      <c r="L270" s="503"/>
      <c r="M270" s="501"/>
      <c r="N270" s="501"/>
      <c r="O270" s="501"/>
    </row>
    <row r="271" spans="1:15" s="502" customFormat="1" ht="18.75" customHeight="1">
      <c r="A271" s="455"/>
      <c r="B271" s="438"/>
      <c r="C271" s="437"/>
      <c r="D271" s="461"/>
      <c r="E271" s="462"/>
      <c r="F271" s="462"/>
      <c r="G271" s="456"/>
      <c r="H271" s="469"/>
      <c r="I271" s="473"/>
      <c r="J271" s="471"/>
      <c r="K271" s="472"/>
      <c r="L271" s="503"/>
      <c r="M271" s="501"/>
      <c r="N271" s="501"/>
      <c r="O271" s="501"/>
    </row>
    <row r="272" spans="1:15" s="502" customFormat="1" ht="168.75" customHeight="1">
      <c r="A272" s="455"/>
      <c r="B272" s="438"/>
      <c r="C272" s="437"/>
      <c r="D272" s="712"/>
      <c r="E272" s="712"/>
      <c r="F272" s="712"/>
      <c r="G272" s="456"/>
      <c r="H272" s="469"/>
      <c r="I272" s="470"/>
      <c r="J272" s="471"/>
      <c r="K272" s="472"/>
      <c r="L272" s="503"/>
      <c r="M272" s="501"/>
      <c r="N272" s="501"/>
      <c r="O272" s="501"/>
    </row>
    <row r="273" spans="1:15" s="502" customFormat="1" ht="56.25" customHeight="1">
      <c r="A273" s="455"/>
      <c r="B273" s="712"/>
      <c r="C273" s="712"/>
      <c r="D273" s="712"/>
      <c r="E273" s="712"/>
      <c r="F273" s="712"/>
      <c r="G273" s="456"/>
      <c r="H273" s="469"/>
      <c r="I273" s="470"/>
      <c r="J273" s="471"/>
      <c r="K273" s="472"/>
      <c r="L273" s="503"/>
      <c r="M273" s="501"/>
      <c r="N273" s="501"/>
      <c r="O273" s="501"/>
    </row>
    <row r="274" spans="1:15" s="502" customFormat="1" ht="18.75" customHeight="1">
      <c r="A274" s="455"/>
      <c r="B274" s="438"/>
      <c r="C274" s="461"/>
      <c r="D274" s="461"/>
      <c r="E274" s="462"/>
      <c r="F274" s="462"/>
      <c r="G274" s="456"/>
      <c r="H274" s="469"/>
      <c r="I274" s="473"/>
      <c r="J274" s="471"/>
      <c r="K274" s="472"/>
      <c r="L274" s="503"/>
      <c r="M274" s="501"/>
      <c r="N274" s="501"/>
      <c r="O274" s="501"/>
    </row>
    <row r="275" spans="1:15" s="502" customFormat="1" ht="75" customHeight="1">
      <c r="A275" s="455"/>
      <c r="B275" s="438"/>
      <c r="C275" s="712"/>
      <c r="D275" s="712"/>
      <c r="E275" s="712"/>
      <c r="F275" s="712"/>
      <c r="G275" s="456"/>
      <c r="H275" s="469"/>
      <c r="I275" s="470"/>
      <c r="J275" s="471"/>
      <c r="K275" s="472"/>
      <c r="L275" s="503"/>
      <c r="M275" s="501"/>
      <c r="N275" s="501"/>
      <c r="O275" s="501"/>
    </row>
    <row r="276" spans="1:15" s="502" customFormat="1" ht="93.75" customHeight="1">
      <c r="A276" s="455"/>
      <c r="B276" s="438"/>
      <c r="C276" s="461"/>
      <c r="D276" s="712"/>
      <c r="E276" s="712"/>
      <c r="F276" s="712"/>
      <c r="G276" s="456"/>
      <c r="H276" s="469"/>
      <c r="I276" s="470"/>
      <c r="J276" s="471"/>
      <c r="K276" s="472"/>
      <c r="L276" s="503"/>
      <c r="M276" s="501"/>
      <c r="N276" s="501"/>
      <c r="O276" s="501"/>
    </row>
    <row r="277" spans="1:15" s="502" customFormat="1" ht="37.5" customHeight="1">
      <c r="A277" s="455"/>
      <c r="B277" s="712"/>
      <c r="C277" s="712"/>
      <c r="D277" s="712"/>
      <c r="E277" s="712"/>
      <c r="F277" s="712"/>
      <c r="G277" s="456"/>
      <c r="H277" s="469"/>
      <c r="I277" s="470"/>
      <c r="J277" s="471"/>
      <c r="K277" s="472"/>
      <c r="L277" s="503"/>
      <c r="M277" s="501"/>
      <c r="N277" s="501"/>
      <c r="O277" s="501"/>
    </row>
    <row r="278" spans="1:15" s="502" customFormat="1" ht="37.5" customHeight="1">
      <c r="A278" s="455"/>
      <c r="B278" s="464"/>
      <c r="C278" s="461"/>
      <c r="D278" s="461"/>
      <c r="E278" s="462"/>
      <c r="F278" s="462"/>
      <c r="G278" s="456"/>
      <c r="H278" s="469"/>
      <c r="I278" s="473"/>
      <c r="J278" s="471"/>
      <c r="K278" s="472"/>
      <c r="L278" s="503"/>
      <c r="M278" s="501"/>
      <c r="N278" s="501"/>
      <c r="O278" s="501"/>
    </row>
    <row r="279" spans="1:15" s="502" customFormat="1" ht="18.75" customHeight="1">
      <c r="A279" s="455"/>
      <c r="B279" s="712"/>
      <c r="C279" s="712"/>
      <c r="D279" s="712"/>
      <c r="E279" s="712"/>
      <c r="F279" s="712"/>
      <c r="G279" s="456"/>
      <c r="H279" s="469"/>
      <c r="I279" s="470"/>
      <c r="J279" s="471"/>
      <c r="K279" s="472"/>
      <c r="L279" s="503"/>
      <c r="M279" s="501"/>
      <c r="N279" s="501"/>
      <c r="O279" s="501"/>
    </row>
    <row r="280" spans="1:15" s="502" customFormat="1" ht="56.25" customHeight="1">
      <c r="A280" s="455"/>
      <c r="B280" s="464"/>
      <c r="C280" s="461"/>
      <c r="D280" s="461"/>
      <c r="E280" s="462"/>
      <c r="F280" s="462"/>
      <c r="G280" s="456"/>
      <c r="H280" s="469"/>
      <c r="I280" s="473"/>
      <c r="J280" s="471"/>
      <c r="K280" s="472"/>
      <c r="L280" s="503"/>
      <c r="M280" s="501"/>
      <c r="N280" s="501"/>
      <c r="O280" s="501"/>
    </row>
    <row r="281" spans="1:15" s="502" customFormat="1" ht="56.25" customHeight="1">
      <c r="A281" s="455"/>
      <c r="B281" s="713"/>
      <c r="C281" s="713"/>
      <c r="D281" s="713"/>
      <c r="E281" s="713"/>
      <c r="F281" s="713"/>
      <c r="G281" s="456"/>
      <c r="H281" s="474"/>
      <c r="I281" s="475"/>
      <c r="J281" s="476"/>
      <c r="K281" s="477"/>
      <c r="L281" s="503"/>
      <c r="M281" s="501"/>
      <c r="N281" s="501"/>
      <c r="O281" s="501"/>
    </row>
    <row r="282" spans="1:15" s="502" customFormat="1" ht="56.25" customHeight="1">
      <c r="A282" s="455"/>
      <c r="B282" s="464"/>
      <c r="C282" s="461"/>
      <c r="D282" s="712"/>
      <c r="E282" s="712"/>
      <c r="F282" s="712"/>
      <c r="G282" s="456"/>
      <c r="H282" s="469"/>
      <c r="I282" s="470"/>
      <c r="J282" s="471"/>
      <c r="K282" s="472"/>
      <c r="L282" s="503"/>
      <c r="M282" s="501"/>
      <c r="N282" s="501"/>
      <c r="O282" s="501"/>
    </row>
    <row r="283" spans="1:15" s="502" customFormat="1" ht="37.5" customHeight="1">
      <c r="A283" s="455"/>
      <c r="B283" s="712"/>
      <c r="C283" s="712"/>
      <c r="D283" s="712"/>
      <c r="E283" s="712"/>
      <c r="F283" s="712"/>
      <c r="G283" s="456"/>
      <c r="H283" s="469"/>
      <c r="I283" s="470"/>
      <c r="J283" s="471"/>
      <c r="K283" s="472"/>
      <c r="L283" s="503"/>
      <c r="M283" s="501"/>
      <c r="N283" s="501"/>
      <c r="O283" s="501"/>
    </row>
    <row r="284" spans="1:15" s="502" customFormat="1" ht="56.25" customHeight="1">
      <c r="A284" s="455"/>
      <c r="B284" s="464"/>
      <c r="C284" s="461"/>
      <c r="D284" s="461"/>
      <c r="E284" s="462"/>
      <c r="F284" s="462"/>
      <c r="G284" s="456"/>
      <c r="H284" s="469"/>
      <c r="I284" s="473"/>
      <c r="J284" s="471"/>
      <c r="K284" s="472"/>
      <c r="L284" s="503"/>
      <c r="M284" s="501"/>
      <c r="N284" s="501"/>
      <c r="O284" s="501"/>
    </row>
    <row r="285" spans="1:15" s="502" customFormat="1" ht="75" customHeight="1">
      <c r="A285" s="455"/>
      <c r="B285" s="713"/>
      <c r="C285" s="713"/>
      <c r="D285" s="713"/>
      <c r="E285" s="713"/>
      <c r="F285" s="713"/>
      <c r="G285" s="456"/>
      <c r="H285" s="474"/>
      <c r="I285" s="475"/>
      <c r="J285" s="476"/>
      <c r="K285" s="477"/>
      <c r="L285" s="503"/>
      <c r="M285" s="501"/>
      <c r="N285" s="501"/>
      <c r="O285" s="501"/>
    </row>
    <row r="286" spans="1:15" s="502" customFormat="1" ht="93.75" customHeight="1">
      <c r="A286" s="455"/>
      <c r="B286" s="464"/>
      <c r="C286" s="461"/>
      <c r="D286" s="712"/>
      <c r="E286" s="712"/>
      <c r="F286" s="712"/>
      <c r="G286" s="456"/>
      <c r="H286" s="469"/>
      <c r="I286" s="470"/>
      <c r="J286" s="471"/>
      <c r="K286" s="472"/>
      <c r="L286" s="503"/>
      <c r="M286" s="501"/>
      <c r="N286" s="501"/>
      <c r="O286" s="501"/>
    </row>
    <row r="287" spans="1:15" s="502" customFormat="1" ht="37.5" customHeight="1">
      <c r="A287" s="455"/>
      <c r="B287" s="712"/>
      <c r="C287" s="712"/>
      <c r="D287" s="712"/>
      <c r="E287" s="712"/>
      <c r="F287" s="712"/>
      <c r="G287" s="456"/>
      <c r="H287" s="469"/>
      <c r="I287" s="470"/>
      <c r="J287" s="471"/>
      <c r="K287" s="472"/>
      <c r="L287" s="503"/>
      <c r="M287" s="501"/>
      <c r="N287" s="501"/>
      <c r="O287" s="501"/>
    </row>
    <row r="288" spans="1:15" s="502" customFormat="1" ht="37.5" customHeight="1">
      <c r="A288" s="455"/>
      <c r="B288" s="464"/>
      <c r="C288" s="461"/>
      <c r="D288" s="461"/>
      <c r="E288" s="462"/>
      <c r="F288" s="462"/>
      <c r="G288" s="456"/>
      <c r="H288" s="469"/>
      <c r="I288" s="473"/>
      <c r="J288" s="471"/>
      <c r="K288" s="472"/>
      <c r="L288" s="503"/>
      <c r="M288" s="501"/>
      <c r="N288" s="501"/>
      <c r="O288" s="501"/>
    </row>
    <row r="289" spans="1:15" s="502" customFormat="1" ht="37.5" customHeight="1">
      <c r="A289" s="455"/>
      <c r="B289" s="712"/>
      <c r="C289" s="712"/>
      <c r="D289" s="712"/>
      <c r="E289" s="712"/>
      <c r="F289" s="712"/>
      <c r="G289" s="456"/>
      <c r="H289" s="469"/>
      <c r="I289" s="470"/>
      <c r="J289" s="471"/>
      <c r="K289" s="472"/>
      <c r="L289" s="503"/>
      <c r="M289" s="501"/>
      <c r="N289" s="501"/>
      <c r="O289" s="501"/>
    </row>
    <row r="290" spans="1:15" s="502" customFormat="1" ht="18.75" customHeight="1">
      <c r="A290" s="455"/>
      <c r="B290" s="438"/>
      <c r="C290" s="437"/>
      <c r="D290" s="437"/>
      <c r="E290" s="456"/>
      <c r="F290" s="456"/>
      <c r="G290" s="456"/>
      <c r="H290" s="469"/>
      <c r="I290" s="470"/>
      <c r="J290" s="471"/>
      <c r="K290" s="472"/>
      <c r="L290" s="503"/>
      <c r="M290" s="501"/>
      <c r="N290" s="501"/>
      <c r="O290" s="501"/>
    </row>
    <row r="291" spans="1:15" s="502" customFormat="1" ht="18.75" customHeight="1">
      <c r="A291" s="455"/>
      <c r="B291" s="438"/>
      <c r="C291" s="437"/>
      <c r="D291" s="437"/>
      <c r="E291" s="456"/>
      <c r="F291" s="456"/>
      <c r="G291" s="456"/>
      <c r="H291" s="469"/>
      <c r="I291" s="470"/>
      <c r="J291" s="471"/>
      <c r="K291" s="472"/>
      <c r="L291" s="503"/>
      <c r="M291" s="501"/>
      <c r="N291" s="501"/>
      <c r="O291" s="501"/>
    </row>
    <row r="292" spans="1:15" s="502" customFormat="1" ht="56.25" customHeight="1">
      <c r="A292" s="455"/>
      <c r="B292" s="713"/>
      <c r="C292" s="713"/>
      <c r="D292" s="713"/>
      <c r="E292" s="713"/>
      <c r="F292" s="713"/>
      <c r="G292" s="456"/>
      <c r="H292" s="474"/>
      <c r="I292" s="475"/>
      <c r="J292" s="476"/>
      <c r="K292" s="477"/>
      <c r="L292" s="503"/>
      <c r="M292" s="501"/>
      <c r="N292" s="501"/>
      <c r="O292" s="501"/>
    </row>
    <row r="293" spans="1:15" s="502" customFormat="1" ht="75" customHeight="1">
      <c r="A293" s="455"/>
      <c r="B293" s="438"/>
      <c r="C293" s="712"/>
      <c r="D293" s="712"/>
      <c r="E293" s="712"/>
      <c r="F293" s="712"/>
      <c r="G293" s="456"/>
      <c r="H293" s="469"/>
      <c r="I293" s="470"/>
      <c r="J293" s="471"/>
      <c r="K293" s="472"/>
      <c r="L293" s="503"/>
      <c r="M293" s="501"/>
      <c r="N293" s="501"/>
      <c r="O293" s="501"/>
    </row>
    <row r="294" spans="1:15" s="502" customFormat="1" ht="93.75" customHeight="1">
      <c r="A294" s="455"/>
      <c r="B294" s="438"/>
      <c r="C294" s="461"/>
      <c r="D294" s="712"/>
      <c r="E294" s="712"/>
      <c r="F294" s="712"/>
      <c r="G294" s="456"/>
      <c r="H294" s="469"/>
      <c r="I294" s="470"/>
      <c r="J294" s="471"/>
      <c r="K294" s="472"/>
      <c r="L294" s="503"/>
      <c r="M294" s="501"/>
      <c r="N294" s="501"/>
      <c r="O294" s="501"/>
    </row>
    <row r="295" spans="1:15" s="502" customFormat="1" ht="37.5" customHeight="1">
      <c r="A295" s="455"/>
      <c r="B295" s="712"/>
      <c r="C295" s="712"/>
      <c r="D295" s="712"/>
      <c r="E295" s="712"/>
      <c r="F295" s="712"/>
      <c r="G295" s="456"/>
      <c r="H295" s="469"/>
      <c r="I295" s="470"/>
      <c r="J295" s="471"/>
      <c r="K295" s="472"/>
      <c r="L295" s="503"/>
      <c r="M295" s="501"/>
      <c r="N295" s="501"/>
      <c r="O295" s="501"/>
    </row>
    <row r="296" spans="1:15" s="502" customFormat="1" ht="37.5" customHeight="1">
      <c r="A296" s="455"/>
      <c r="B296" s="438"/>
      <c r="C296" s="437"/>
      <c r="D296" s="461"/>
      <c r="E296" s="462"/>
      <c r="F296" s="462"/>
      <c r="G296" s="456"/>
      <c r="H296" s="469"/>
      <c r="I296" s="473"/>
      <c r="J296" s="471"/>
      <c r="K296" s="472"/>
      <c r="L296" s="503"/>
      <c r="M296" s="501"/>
      <c r="N296" s="501"/>
      <c r="O296" s="501"/>
    </row>
    <row r="297" spans="1:15" s="502" customFormat="1" ht="168.75" customHeight="1">
      <c r="A297" s="455"/>
      <c r="B297" s="438"/>
      <c r="C297" s="437"/>
      <c r="D297" s="712"/>
      <c r="E297" s="712"/>
      <c r="F297" s="712"/>
      <c r="G297" s="456"/>
      <c r="H297" s="469"/>
      <c r="I297" s="470"/>
      <c r="J297" s="471"/>
      <c r="K297" s="472"/>
      <c r="L297" s="503"/>
      <c r="M297" s="501"/>
      <c r="N297" s="501"/>
      <c r="O297" s="501"/>
    </row>
    <row r="298" spans="1:15" s="502" customFormat="1" ht="37.5" customHeight="1">
      <c r="A298" s="455"/>
      <c r="B298" s="712"/>
      <c r="C298" s="712"/>
      <c r="D298" s="712"/>
      <c r="E298" s="712"/>
      <c r="F298" s="712"/>
      <c r="G298" s="456"/>
      <c r="H298" s="469"/>
      <c r="I298" s="470"/>
      <c r="J298" s="471"/>
      <c r="K298" s="472"/>
      <c r="L298" s="503"/>
      <c r="M298" s="501"/>
      <c r="N298" s="501"/>
      <c r="O298" s="501"/>
    </row>
    <row r="299" spans="1:15" s="502" customFormat="1" ht="37.5" customHeight="1">
      <c r="A299" s="455"/>
      <c r="B299" s="464"/>
      <c r="C299" s="461"/>
      <c r="D299" s="461"/>
      <c r="E299" s="462"/>
      <c r="F299" s="462"/>
      <c r="G299" s="456"/>
      <c r="H299" s="469"/>
      <c r="I299" s="473"/>
      <c r="J299" s="471"/>
      <c r="K299" s="472"/>
      <c r="L299" s="503"/>
      <c r="M299" s="501"/>
      <c r="N299" s="501"/>
      <c r="O299" s="501"/>
    </row>
    <row r="300" spans="1:15" s="502" customFormat="1" ht="18.75" customHeight="1">
      <c r="A300" s="455"/>
      <c r="B300" s="712"/>
      <c r="C300" s="712"/>
      <c r="D300" s="712"/>
      <c r="E300" s="712"/>
      <c r="F300" s="712"/>
      <c r="G300" s="456"/>
      <c r="H300" s="469"/>
      <c r="I300" s="470"/>
      <c r="J300" s="471"/>
      <c r="K300" s="472"/>
      <c r="L300" s="503"/>
      <c r="M300" s="501"/>
      <c r="N300" s="501"/>
      <c r="O300" s="501"/>
    </row>
    <row r="301" spans="1:15" s="502" customFormat="1" ht="18.75" customHeight="1">
      <c r="A301" s="455"/>
      <c r="B301" s="438"/>
      <c r="C301" s="461"/>
      <c r="D301" s="461"/>
      <c r="E301" s="462"/>
      <c r="F301" s="462"/>
      <c r="G301" s="456"/>
      <c r="H301" s="469"/>
      <c r="I301" s="473"/>
      <c r="J301" s="471"/>
      <c r="K301" s="472"/>
      <c r="L301" s="503"/>
      <c r="M301" s="501"/>
      <c r="N301" s="501"/>
      <c r="O301" s="501"/>
    </row>
    <row r="302" spans="1:15" s="502" customFormat="1" ht="75" customHeight="1">
      <c r="A302" s="455"/>
      <c r="B302" s="438"/>
      <c r="C302" s="712"/>
      <c r="D302" s="712"/>
      <c r="E302" s="712"/>
      <c r="F302" s="712"/>
      <c r="G302" s="456"/>
      <c r="H302" s="469"/>
      <c r="I302" s="470"/>
      <c r="J302" s="471"/>
      <c r="K302" s="472"/>
      <c r="L302" s="503"/>
      <c r="M302" s="501"/>
      <c r="N302" s="501"/>
      <c r="O302" s="501"/>
    </row>
    <row r="303" spans="1:15" s="502" customFormat="1" ht="93.75" customHeight="1">
      <c r="A303" s="455"/>
      <c r="B303" s="438"/>
      <c r="C303" s="461"/>
      <c r="D303" s="712"/>
      <c r="E303" s="712"/>
      <c r="F303" s="712"/>
      <c r="G303" s="456"/>
      <c r="H303" s="469"/>
      <c r="I303" s="470"/>
      <c r="J303" s="471"/>
      <c r="K303" s="472"/>
      <c r="L303" s="503"/>
      <c r="M303" s="501"/>
      <c r="N303" s="501"/>
      <c r="O303" s="501"/>
    </row>
    <row r="304" spans="1:15" s="502" customFormat="1" ht="37.5" customHeight="1">
      <c r="A304" s="455"/>
      <c r="B304" s="712"/>
      <c r="C304" s="712"/>
      <c r="D304" s="712"/>
      <c r="E304" s="712"/>
      <c r="F304" s="712"/>
      <c r="G304" s="456"/>
      <c r="H304" s="469"/>
      <c r="I304" s="470"/>
      <c r="J304" s="471"/>
      <c r="K304" s="472"/>
      <c r="L304" s="503"/>
      <c r="M304" s="501"/>
      <c r="N304" s="501"/>
      <c r="O304" s="501"/>
    </row>
    <row r="305" spans="1:15" s="502" customFormat="1" ht="37.5" customHeight="1">
      <c r="A305" s="455"/>
      <c r="B305" s="464"/>
      <c r="C305" s="461"/>
      <c r="D305" s="461"/>
      <c r="E305" s="462"/>
      <c r="F305" s="462"/>
      <c r="G305" s="456"/>
      <c r="H305" s="469"/>
      <c r="I305" s="473"/>
      <c r="J305" s="471"/>
      <c r="K305" s="472"/>
      <c r="L305" s="503"/>
      <c r="M305" s="501"/>
      <c r="N305" s="501"/>
      <c r="O305" s="501"/>
    </row>
    <row r="306" spans="1:15" s="502" customFormat="1" ht="59.25" customHeight="1">
      <c r="A306" s="455"/>
      <c r="B306" s="464"/>
      <c r="C306" s="461"/>
      <c r="D306" s="461"/>
      <c r="E306" s="462"/>
      <c r="F306" s="462"/>
      <c r="G306" s="456"/>
      <c r="H306" s="478"/>
      <c r="I306" s="479"/>
      <c r="J306" s="480"/>
      <c r="K306" s="481"/>
      <c r="L306" s="503"/>
      <c r="M306" s="501"/>
      <c r="N306" s="501"/>
      <c r="O306" s="501"/>
    </row>
    <row r="307" spans="1:15" s="502" customFormat="1" ht="84.75" customHeight="1">
      <c r="A307" s="455"/>
      <c r="B307" s="464"/>
      <c r="C307" s="461"/>
      <c r="D307" s="461"/>
      <c r="E307" s="462"/>
      <c r="F307" s="462"/>
      <c r="G307" s="456"/>
      <c r="H307" s="482"/>
      <c r="I307" s="483"/>
      <c r="J307" s="484"/>
      <c r="K307" s="485"/>
      <c r="L307" s="503"/>
      <c r="M307" s="501"/>
      <c r="N307" s="501"/>
      <c r="O307" s="501"/>
    </row>
    <row r="308" spans="1:15" s="502" customFormat="1" ht="37.5" customHeight="1">
      <c r="A308" s="455"/>
      <c r="B308" s="464"/>
      <c r="C308" s="461"/>
      <c r="D308" s="461"/>
      <c r="E308" s="462"/>
      <c r="F308" s="462"/>
      <c r="G308" s="456"/>
      <c r="H308" s="482"/>
      <c r="I308" s="483"/>
      <c r="J308" s="484"/>
      <c r="K308" s="485"/>
      <c r="L308" s="503"/>
      <c r="M308" s="501"/>
      <c r="N308" s="501"/>
      <c r="O308" s="501"/>
    </row>
    <row r="309" spans="1:15" s="502" customFormat="1" ht="41.25" customHeight="1">
      <c r="A309" s="455"/>
      <c r="B309" s="464"/>
      <c r="C309" s="461"/>
      <c r="D309" s="461"/>
      <c r="E309" s="462"/>
      <c r="F309" s="462"/>
      <c r="G309" s="456"/>
      <c r="H309" s="482"/>
      <c r="I309" s="483"/>
      <c r="J309" s="484"/>
      <c r="K309" s="485"/>
      <c r="L309" s="503"/>
      <c r="M309" s="501"/>
      <c r="N309" s="501"/>
      <c r="O309" s="501"/>
    </row>
    <row r="310" spans="1:15" s="502" customFormat="1" ht="99" customHeight="1">
      <c r="A310" s="455"/>
      <c r="B310" s="713"/>
      <c r="C310" s="713"/>
      <c r="D310" s="713"/>
      <c r="E310" s="713"/>
      <c r="F310" s="713"/>
      <c r="G310" s="456"/>
      <c r="H310" s="474"/>
      <c r="I310" s="475"/>
      <c r="J310" s="476"/>
      <c r="K310" s="477"/>
      <c r="L310" s="503"/>
      <c r="M310" s="501"/>
      <c r="N310" s="501"/>
      <c r="O310" s="501"/>
    </row>
    <row r="311" spans="1:15" s="502" customFormat="1" ht="93.75" customHeight="1">
      <c r="A311" s="455"/>
      <c r="B311" s="464"/>
      <c r="C311" s="461"/>
      <c r="D311" s="712"/>
      <c r="E311" s="712"/>
      <c r="F311" s="712"/>
      <c r="G311" s="456"/>
      <c r="H311" s="469"/>
      <c r="I311" s="470"/>
      <c r="J311" s="471"/>
      <c r="K311" s="472"/>
      <c r="L311" s="503"/>
      <c r="M311" s="501"/>
      <c r="N311" s="501"/>
      <c r="O311" s="501"/>
    </row>
    <row r="312" spans="1:15" s="502" customFormat="1" ht="93.75" customHeight="1">
      <c r="A312" s="455"/>
      <c r="B312" s="712"/>
      <c r="C312" s="712"/>
      <c r="D312" s="712"/>
      <c r="E312" s="712"/>
      <c r="F312" s="712"/>
      <c r="G312" s="456"/>
      <c r="H312" s="469"/>
      <c r="I312" s="470"/>
      <c r="J312" s="471"/>
      <c r="K312" s="472"/>
      <c r="L312" s="503"/>
      <c r="M312" s="501"/>
      <c r="N312" s="501"/>
      <c r="O312" s="501"/>
    </row>
    <row r="313" spans="1:15" s="502" customFormat="1" ht="37.5" customHeight="1">
      <c r="A313" s="455"/>
      <c r="B313" s="438"/>
      <c r="C313" s="437"/>
      <c r="D313" s="461"/>
      <c r="E313" s="462"/>
      <c r="F313" s="462"/>
      <c r="G313" s="456"/>
      <c r="H313" s="469"/>
      <c r="I313" s="473"/>
      <c r="J313" s="471"/>
      <c r="K313" s="472"/>
      <c r="L313" s="503"/>
      <c r="M313" s="501"/>
      <c r="N313" s="501"/>
      <c r="O313" s="501"/>
    </row>
    <row r="314" spans="1:15" s="502" customFormat="1" ht="131.25" customHeight="1">
      <c r="A314" s="455"/>
      <c r="B314" s="438"/>
      <c r="C314" s="437"/>
      <c r="D314" s="712"/>
      <c r="E314" s="712"/>
      <c r="F314" s="712"/>
      <c r="G314" s="456"/>
      <c r="H314" s="469"/>
      <c r="I314" s="470"/>
      <c r="J314" s="471"/>
      <c r="K314" s="472"/>
      <c r="L314" s="503"/>
      <c r="M314" s="501"/>
      <c r="N314" s="501"/>
      <c r="O314" s="501"/>
    </row>
    <row r="315" spans="1:15" s="502" customFormat="1" ht="93.75" customHeight="1">
      <c r="A315" s="455"/>
      <c r="B315" s="712"/>
      <c r="C315" s="712"/>
      <c r="D315" s="712"/>
      <c r="E315" s="712"/>
      <c r="F315" s="712"/>
      <c r="G315" s="456"/>
      <c r="H315" s="469"/>
      <c r="I315" s="470"/>
      <c r="J315" s="471"/>
      <c r="K315" s="472"/>
      <c r="L315" s="503"/>
      <c r="M315" s="501"/>
      <c r="N315" s="501"/>
      <c r="O315" s="501"/>
    </row>
    <row r="316" spans="1:15" s="502" customFormat="1" ht="37.5" customHeight="1">
      <c r="A316" s="455"/>
      <c r="B316" s="438"/>
      <c r="C316" s="437"/>
      <c r="D316" s="461"/>
      <c r="E316" s="462"/>
      <c r="F316" s="462"/>
      <c r="G316" s="456"/>
      <c r="H316" s="469"/>
      <c r="I316" s="473"/>
      <c r="J316" s="471"/>
      <c r="K316" s="472"/>
      <c r="L316" s="503"/>
      <c r="M316" s="501"/>
      <c r="N316" s="501"/>
      <c r="O316" s="501"/>
    </row>
    <row r="317" spans="1:15" s="502" customFormat="1" ht="112.5" customHeight="1">
      <c r="A317" s="455"/>
      <c r="B317" s="438"/>
      <c r="C317" s="437"/>
      <c r="D317" s="712"/>
      <c r="E317" s="712"/>
      <c r="F317" s="712"/>
      <c r="G317" s="456"/>
      <c r="H317" s="469"/>
      <c r="I317" s="470"/>
      <c r="J317" s="471"/>
      <c r="K317" s="472"/>
      <c r="L317" s="503"/>
      <c r="M317" s="501"/>
      <c r="N317" s="501"/>
      <c r="O317" s="501"/>
    </row>
    <row r="318" spans="1:15" s="502" customFormat="1" ht="93.75" customHeight="1">
      <c r="A318" s="455"/>
      <c r="B318" s="712"/>
      <c r="C318" s="712"/>
      <c r="D318" s="712"/>
      <c r="E318" s="712"/>
      <c r="F318" s="712"/>
      <c r="G318" s="456"/>
      <c r="H318" s="469"/>
      <c r="I318" s="470"/>
      <c r="J318" s="471"/>
      <c r="K318" s="472"/>
      <c r="L318" s="503"/>
      <c r="M318" s="501"/>
      <c r="N318" s="501"/>
      <c r="O318" s="501"/>
    </row>
    <row r="319" spans="1:15" s="502" customFormat="1" ht="37.5" customHeight="1">
      <c r="A319" s="455"/>
      <c r="B319" s="438"/>
      <c r="C319" s="437"/>
      <c r="D319" s="461"/>
      <c r="E319" s="462"/>
      <c r="F319" s="462"/>
      <c r="G319" s="456"/>
      <c r="H319" s="469"/>
      <c r="I319" s="473"/>
      <c r="J319" s="471"/>
      <c r="K319" s="472"/>
      <c r="L319" s="503"/>
      <c r="M319" s="501"/>
      <c r="N319" s="501"/>
      <c r="O319" s="501"/>
    </row>
    <row r="320" spans="1:15" s="502" customFormat="1" ht="93.75" customHeight="1">
      <c r="A320" s="455"/>
      <c r="B320" s="438"/>
      <c r="C320" s="437"/>
      <c r="D320" s="712"/>
      <c r="E320" s="712"/>
      <c r="F320" s="712"/>
      <c r="G320" s="456"/>
      <c r="H320" s="469"/>
      <c r="I320" s="470"/>
      <c r="J320" s="471"/>
      <c r="K320" s="472"/>
      <c r="L320" s="503"/>
      <c r="M320" s="501"/>
      <c r="N320" s="501"/>
      <c r="O320" s="501"/>
    </row>
    <row r="321" spans="1:15" s="502" customFormat="1" ht="93.75" customHeight="1">
      <c r="A321" s="455"/>
      <c r="B321" s="712"/>
      <c r="C321" s="712"/>
      <c r="D321" s="712"/>
      <c r="E321" s="712"/>
      <c r="F321" s="712"/>
      <c r="G321" s="456"/>
      <c r="H321" s="469"/>
      <c r="I321" s="470"/>
      <c r="J321" s="471"/>
      <c r="K321" s="472"/>
      <c r="L321" s="503"/>
      <c r="M321" s="501"/>
      <c r="N321" s="501"/>
      <c r="O321" s="501"/>
    </row>
    <row r="322" spans="1:15" s="502" customFormat="1" ht="37.5" customHeight="1">
      <c r="A322" s="455"/>
      <c r="B322" s="464"/>
      <c r="C322" s="461"/>
      <c r="D322" s="461"/>
      <c r="E322" s="462"/>
      <c r="F322" s="462"/>
      <c r="G322" s="456"/>
      <c r="H322" s="469"/>
      <c r="I322" s="473"/>
      <c r="J322" s="471"/>
      <c r="K322" s="472"/>
      <c r="L322" s="503"/>
      <c r="M322" s="501"/>
      <c r="N322" s="501"/>
      <c r="O322" s="501"/>
    </row>
    <row r="323" spans="1:15" s="502" customFormat="1" ht="37.5" customHeight="1">
      <c r="A323" s="455"/>
      <c r="B323" s="712"/>
      <c r="C323" s="712"/>
      <c r="D323" s="712"/>
      <c r="E323" s="712"/>
      <c r="F323" s="712"/>
      <c r="G323" s="456"/>
      <c r="H323" s="469"/>
      <c r="I323" s="470"/>
      <c r="J323" s="471"/>
      <c r="K323" s="472"/>
      <c r="L323" s="503"/>
      <c r="M323" s="501"/>
      <c r="N323" s="501"/>
      <c r="O323" s="501"/>
    </row>
    <row r="324" spans="1:15" s="502" customFormat="1" ht="37.5" customHeight="1">
      <c r="A324" s="455"/>
      <c r="B324" s="464"/>
      <c r="C324" s="461"/>
      <c r="D324" s="461"/>
      <c r="E324" s="462"/>
      <c r="F324" s="462"/>
      <c r="G324" s="456"/>
      <c r="H324" s="469"/>
      <c r="I324" s="473"/>
      <c r="J324" s="471"/>
      <c r="K324" s="472"/>
      <c r="L324" s="503"/>
      <c r="M324" s="501"/>
      <c r="N324" s="501"/>
      <c r="O324" s="501"/>
    </row>
    <row r="325" spans="1:15" s="502" customFormat="1" ht="18.75" customHeight="1">
      <c r="A325" s="455"/>
      <c r="B325" s="712"/>
      <c r="C325" s="712"/>
      <c r="D325" s="712"/>
      <c r="E325" s="712"/>
      <c r="F325" s="712"/>
      <c r="G325" s="456"/>
      <c r="H325" s="469"/>
      <c r="I325" s="470"/>
      <c r="J325" s="471"/>
      <c r="K325" s="472"/>
      <c r="L325" s="503"/>
      <c r="M325" s="501"/>
      <c r="N325" s="501"/>
      <c r="O325" s="501"/>
    </row>
    <row r="326" spans="1:15" s="502" customFormat="1" ht="18.75" customHeight="1">
      <c r="A326" s="455"/>
      <c r="B326" s="438"/>
      <c r="C326" s="437"/>
      <c r="D326" s="461"/>
      <c r="E326" s="462"/>
      <c r="F326" s="462"/>
      <c r="G326" s="456"/>
      <c r="H326" s="469"/>
      <c r="I326" s="473"/>
      <c r="J326" s="471"/>
      <c r="K326" s="472"/>
      <c r="L326" s="503"/>
      <c r="M326" s="501"/>
      <c r="N326" s="501"/>
      <c r="O326" s="501"/>
    </row>
    <row r="327" spans="1:15" s="502" customFormat="1" ht="93.75" customHeight="1">
      <c r="A327" s="455"/>
      <c r="B327" s="438"/>
      <c r="C327" s="437"/>
      <c r="D327" s="712"/>
      <c r="E327" s="712"/>
      <c r="F327" s="712"/>
      <c r="G327" s="456"/>
      <c r="H327" s="469"/>
      <c r="I327" s="470"/>
      <c r="J327" s="471"/>
      <c r="K327" s="472"/>
      <c r="L327" s="503"/>
      <c r="M327" s="501"/>
      <c r="N327" s="501"/>
      <c r="O327" s="501"/>
    </row>
    <row r="328" spans="1:15" s="502" customFormat="1" ht="93.75" customHeight="1">
      <c r="A328" s="455"/>
      <c r="B328" s="712"/>
      <c r="C328" s="712"/>
      <c r="D328" s="712"/>
      <c r="E328" s="712"/>
      <c r="F328" s="712"/>
      <c r="G328" s="456"/>
      <c r="H328" s="469"/>
      <c r="I328" s="470"/>
      <c r="J328" s="471"/>
      <c r="K328" s="472"/>
      <c r="L328" s="503"/>
      <c r="M328" s="501"/>
      <c r="N328" s="501"/>
      <c r="O328" s="501"/>
    </row>
    <row r="329" spans="1:15" s="502" customFormat="1" ht="37.5" customHeight="1">
      <c r="A329" s="455"/>
      <c r="B329" s="464"/>
      <c r="C329" s="461"/>
      <c r="D329" s="461"/>
      <c r="E329" s="462"/>
      <c r="F329" s="462"/>
      <c r="G329" s="456"/>
      <c r="H329" s="469"/>
      <c r="I329" s="473"/>
      <c r="J329" s="471"/>
      <c r="K329" s="472"/>
      <c r="L329" s="503"/>
      <c r="M329" s="501"/>
      <c r="N329" s="501"/>
      <c r="O329" s="501"/>
    </row>
    <row r="330" spans="1:15" s="502" customFormat="1" ht="37.5" customHeight="1">
      <c r="A330" s="455"/>
      <c r="B330" s="712"/>
      <c r="C330" s="712"/>
      <c r="D330" s="712"/>
      <c r="E330" s="712"/>
      <c r="F330" s="712"/>
      <c r="G330" s="456"/>
      <c r="H330" s="469"/>
      <c r="I330" s="470"/>
      <c r="J330" s="471"/>
      <c r="K330" s="472"/>
      <c r="L330" s="503"/>
      <c r="M330" s="501"/>
      <c r="N330" s="501"/>
      <c r="O330" s="501"/>
    </row>
    <row r="331" spans="1:15" s="502" customFormat="1" ht="37.5" customHeight="1">
      <c r="A331" s="455"/>
      <c r="B331" s="464"/>
      <c r="C331" s="461"/>
      <c r="D331" s="461"/>
      <c r="E331" s="462"/>
      <c r="F331" s="462"/>
      <c r="G331" s="456"/>
      <c r="H331" s="469"/>
      <c r="I331" s="473"/>
      <c r="J331" s="471"/>
      <c r="K331" s="472"/>
      <c r="L331" s="503"/>
      <c r="M331" s="501"/>
      <c r="N331" s="501"/>
      <c r="O331" s="501"/>
    </row>
    <row r="332" spans="1:15" s="502" customFormat="1" ht="75" customHeight="1">
      <c r="A332" s="455"/>
      <c r="B332" s="713"/>
      <c r="C332" s="713"/>
      <c r="D332" s="713"/>
      <c r="E332" s="713"/>
      <c r="F332" s="713"/>
      <c r="G332" s="456"/>
      <c r="H332" s="474"/>
      <c r="I332" s="475"/>
      <c r="J332" s="476"/>
      <c r="K332" s="477"/>
      <c r="L332" s="503"/>
      <c r="M332" s="501"/>
      <c r="N332" s="501"/>
      <c r="O332" s="501"/>
    </row>
    <row r="333" spans="1:15" s="502" customFormat="1" ht="93.75" customHeight="1">
      <c r="A333" s="455"/>
      <c r="B333" s="464"/>
      <c r="C333" s="461"/>
      <c r="D333" s="712"/>
      <c r="E333" s="712"/>
      <c r="F333" s="712"/>
      <c r="G333" s="456"/>
      <c r="H333" s="469"/>
      <c r="I333" s="470"/>
      <c r="J333" s="471"/>
      <c r="K333" s="472"/>
      <c r="L333" s="503"/>
      <c r="M333" s="501"/>
      <c r="N333" s="501"/>
      <c r="O333" s="501"/>
    </row>
    <row r="334" spans="1:15" s="502" customFormat="1" ht="37.5" customHeight="1">
      <c r="A334" s="455"/>
      <c r="B334" s="712"/>
      <c r="C334" s="712"/>
      <c r="D334" s="712"/>
      <c r="E334" s="712"/>
      <c r="F334" s="712"/>
      <c r="G334" s="456"/>
      <c r="H334" s="469"/>
      <c r="I334" s="470"/>
      <c r="J334" s="471"/>
      <c r="K334" s="472"/>
      <c r="L334" s="503"/>
      <c r="M334" s="501"/>
      <c r="N334" s="501"/>
      <c r="O334" s="501"/>
    </row>
    <row r="335" spans="1:15" s="502" customFormat="1" ht="18.75" customHeight="1">
      <c r="A335" s="455"/>
      <c r="B335" s="464"/>
      <c r="C335" s="461"/>
      <c r="D335" s="461"/>
      <c r="E335" s="462"/>
      <c r="F335" s="462"/>
      <c r="G335" s="456"/>
      <c r="H335" s="469"/>
      <c r="I335" s="473"/>
      <c r="J335" s="471"/>
      <c r="K335" s="472"/>
      <c r="L335" s="503"/>
      <c r="M335" s="501"/>
      <c r="N335" s="501"/>
      <c r="O335" s="501"/>
    </row>
    <row r="336" spans="1:15" s="502" customFormat="1" ht="37.5" customHeight="1">
      <c r="A336" s="455"/>
      <c r="B336" s="713"/>
      <c r="C336" s="713"/>
      <c r="D336" s="713"/>
      <c r="E336" s="713"/>
      <c r="F336" s="713"/>
      <c r="G336" s="456"/>
      <c r="H336" s="474"/>
      <c r="I336" s="475"/>
      <c r="J336" s="476"/>
      <c r="K336" s="477"/>
      <c r="L336" s="503"/>
      <c r="M336" s="501"/>
      <c r="N336" s="501"/>
      <c r="O336" s="501"/>
    </row>
    <row r="337" spans="1:15" s="502" customFormat="1" ht="56.25" customHeight="1">
      <c r="A337" s="455"/>
      <c r="B337" s="464"/>
      <c r="C337" s="461"/>
      <c r="D337" s="712"/>
      <c r="E337" s="712"/>
      <c r="F337" s="712"/>
      <c r="G337" s="456"/>
      <c r="H337" s="469"/>
      <c r="I337" s="470"/>
      <c r="J337" s="471"/>
      <c r="K337" s="472"/>
      <c r="L337" s="503"/>
      <c r="M337" s="501"/>
      <c r="N337" s="501"/>
      <c r="O337" s="501"/>
    </row>
    <row r="338" spans="1:15" s="502" customFormat="1" ht="37.5" customHeight="1">
      <c r="A338" s="455"/>
      <c r="B338" s="712"/>
      <c r="C338" s="712"/>
      <c r="D338" s="712"/>
      <c r="E338" s="712"/>
      <c r="F338" s="712"/>
      <c r="G338" s="456"/>
      <c r="H338" s="469"/>
      <c r="I338" s="470"/>
      <c r="J338" s="471"/>
      <c r="K338" s="472"/>
      <c r="L338" s="503"/>
      <c r="M338" s="501"/>
      <c r="N338" s="501"/>
      <c r="O338" s="501"/>
    </row>
    <row r="339" spans="1:15" s="502" customFormat="1" ht="18.75" customHeight="1">
      <c r="A339" s="455"/>
      <c r="B339" s="464"/>
      <c r="C339" s="461"/>
      <c r="D339" s="461"/>
      <c r="E339" s="462"/>
      <c r="F339" s="462"/>
      <c r="G339" s="456"/>
      <c r="H339" s="469"/>
      <c r="I339" s="473"/>
      <c r="J339" s="471"/>
      <c r="K339" s="472"/>
      <c r="L339" s="503"/>
      <c r="M339" s="501"/>
      <c r="N339" s="501"/>
      <c r="O339" s="501"/>
    </row>
    <row r="340" spans="1:15" s="502" customFormat="1" ht="56.25" customHeight="1">
      <c r="A340" s="455"/>
      <c r="B340" s="713"/>
      <c r="C340" s="713"/>
      <c r="D340" s="713"/>
      <c r="E340" s="713"/>
      <c r="F340" s="713"/>
      <c r="G340" s="456"/>
      <c r="H340" s="474"/>
      <c r="I340" s="475"/>
      <c r="J340" s="476"/>
      <c r="K340" s="477"/>
      <c r="L340" s="503"/>
      <c r="M340" s="501"/>
      <c r="N340" s="501"/>
      <c r="O340" s="501"/>
    </row>
    <row r="341" spans="1:15" s="502" customFormat="1" ht="75" customHeight="1">
      <c r="A341" s="455"/>
      <c r="B341" s="464"/>
      <c r="C341" s="461"/>
      <c r="D341" s="712"/>
      <c r="E341" s="712"/>
      <c r="F341" s="712"/>
      <c r="G341" s="456"/>
      <c r="H341" s="469"/>
      <c r="I341" s="470"/>
      <c r="J341" s="471"/>
      <c r="K341" s="472"/>
      <c r="L341" s="503"/>
      <c r="M341" s="501"/>
      <c r="N341" s="501"/>
      <c r="O341" s="501"/>
    </row>
    <row r="342" spans="1:15" s="502" customFormat="1" ht="93.75" customHeight="1">
      <c r="A342" s="455"/>
      <c r="B342" s="712"/>
      <c r="C342" s="712"/>
      <c r="D342" s="712"/>
      <c r="E342" s="712"/>
      <c r="F342" s="712"/>
      <c r="G342" s="456"/>
      <c r="H342" s="469"/>
      <c r="I342" s="470"/>
      <c r="J342" s="471"/>
      <c r="K342" s="472"/>
      <c r="L342" s="503"/>
      <c r="M342" s="501"/>
      <c r="N342" s="501"/>
      <c r="O342" s="501"/>
    </row>
    <row r="343" spans="1:15" s="502" customFormat="1" ht="37.5" customHeight="1">
      <c r="A343" s="455"/>
      <c r="B343" s="438"/>
      <c r="C343" s="437"/>
      <c r="D343" s="461"/>
      <c r="E343" s="462"/>
      <c r="F343" s="462"/>
      <c r="G343" s="456"/>
      <c r="H343" s="469"/>
      <c r="I343" s="473"/>
      <c r="J343" s="471"/>
      <c r="K343" s="472"/>
      <c r="L343" s="503"/>
      <c r="M343" s="501"/>
      <c r="N343" s="501"/>
      <c r="O343" s="501"/>
    </row>
    <row r="344" spans="1:15" s="502" customFormat="1" ht="93.75" customHeight="1">
      <c r="A344" s="455"/>
      <c r="B344" s="438"/>
      <c r="C344" s="437"/>
      <c r="D344" s="712"/>
      <c r="E344" s="712"/>
      <c r="F344" s="712"/>
      <c r="G344" s="456"/>
      <c r="H344" s="469"/>
      <c r="I344" s="470"/>
      <c r="J344" s="471"/>
      <c r="K344" s="472"/>
      <c r="L344" s="503"/>
      <c r="M344" s="501"/>
      <c r="N344" s="501"/>
      <c r="O344" s="501"/>
    </row>
    <row r="345" spans="1:15" s="502" customFormat="1" ht="93.75" customHeight="1">
      <c r="A345" s="455"/>
      <c r="B345" s="712"/>
      <c r="C345" s="712"/>
      <c r="D345" s="712"/>
      <c r="E345" s="712"/>
      <c r="F345" s="712"/>
      <c r="G345" s="456"/>
      <c r="H345" s="469"/>
      <c r="I345" s="470"/>
      <c r="J345" s="471"/>
      <c r="K345" s="472"/>
      <c r="L345" s="503"/>
      <c r="M345" s="501"/>
      <c r="N345" s="501"/>
      <c r="O345" s="501"/>
    </row>
    <row r="346" spans="1:15" s="502" customFormat="1" ht="37.5" customHeight="1">
      <c r="A346" s="455"/>
      <c r="B346" s="464"/>
      <c r="C346" s="461"/>
      <c r="D346" s="461"/>
      <c r="E346" s="462"/>
      <c r="F346" s="462"/>
      <c r="G346" s="456"/>
      <c r="H346" s="469"/>
      <c r="I346" s="473"/>
      <c r="J346" s="471"/>
      <c r="K346" s="472"/>
      <c r="L346" s="503"/>
      <c r="M346" s="501"/>
      <c r="N346" s="501"/>
      <c r="O346" s="501"/>
    </row>
    <row r="347" spans="1:15" s="502" customFormat="1" ht="37.5" customHeight="1">
      <c r="A347" s="455"/>
      <c r="B347" s="712"/>
      <c r="C347" s="712"/>
      <c r="D347" s="712"/>
      <c r="E347" s="712"/>
      <c r="F347" s="712"/>
      <c r="G347" s="456"/>
      <c r="H347" s="469"/>
      <c r="I347" s="470"/>
      <c r="J347" s="471"/>
      <c r="K347" s="472"/>
      <c r="L347" s="503"/>
      <c r="M347" s="501"/>
      <c r="N347" s="501"/>
      <c r="O347" s="501"/>
    </row>
    <row r="348" spans="1:15" s="502" customFormat="1" ht="37.5" customHeight="1">
      <c r="A348" s="455"/>
      <c r="B348" s="464"/>
      <c r="C348" s="461"/>
      <c r="D348" s="461"/>
      <c r="E348" s="462"/>
      <c r="F348" s="462"/>
      <c r="G348" s="456"/>
      <c r="H348" s="469"/>
      <c r="I348" s="473"/>
      <c r="J348" s="471"/>
      <c r="K348" s="472"/>
      <c r="L348" s="503"/>
      <c r="M348" s="501"/>
      <c r="N348" s="501"/>
      <c r="O348" s="501"/>
    </row>
    <row r="349" spans="1:15" s="502" customFormat="1" ht="18.75" customHeight="1">
      <c r="A349" s="455"/>
      <c r="B349" s="712"/>
      <c r="C349" s="712"/>
      <c r="D349" s="712"/>
      <c r="E349" s="712"/>
      <c r="F349" s="712"/>
      <c r="G349" s="456"/>
      <c r="H349" s="469"/>
      <c r="I349" s="470"/>
      <c r="J349" s="471"/>
      <c r="K349" s="472"/>
      <c r="L349" s="503"/>
      <c r="M349" s="501"/>
      <c r="N349" s="501"/>
      <c r="O349" s="501"/>
    </row>
    <row r="350" spans="1:15" s="502" customFormat="1" ht="37.5" customHeight="1">
      <c r="A350" s="455"/>
      <c r="B350" s="438"/>
      <c r="C350" s="437"/>
      <c r="D350" s="461"/>
      <c r="E350" s="462"/>
      <c r="F350" s="462"/>
      <c r="G350" s="456"/>
      <c r="H350" s="469"/>
      <c r="I350" s="473"/>
      <c r="J350" s="471"/>
      <c r="K350" s="472"/>
      <c r="L350" s="503"/>
      <c r="M350" s="501"/>
      <c r="N350" s="501"/>
      <c r="O350" s="501"/>
    </row>
    <row r="351" spans="1:15" s="502" customFormat="1" ht="93.75" customHeight="1">
      <c r="A351" s="455"/>
      <c r="B351" s="438"/>
      <c r="C351" s="437"/>
      <c r="D351" s="712"/>
      <c r="E351" s="712"/>
      <c r="F351" s="712"/>
      <c r="G351" s="456"/>
      <c r="H351" s="469"/>
      <c r="I351" s="470"/>
      <c r="J351" s="471"/>
      <c r="K351" s="472"/>
      <c r="L351" s="503"/>
      <c r="M351" s="501"/>
      <c r="N351" s="501"/>
      <c r="O351" s="501"/>
    </row>
    <row r="352" spans="1:15" s="502" customFormat="1" ht="93.75" customHeight="1">
      <c r="A352" s="455"/>
      <c r="B352" s="712"/>
      <c r="C352" s="712"/>
      <c r="D352" s="712"/>
      <c r="E352" s="712"/>
      <c r="F352" s="712"/>
      <c r="G352" s="456"/>
      <c r="H352" s="469"/>
      <c r="I352" s="470"/>
      <c r="J352" s="471"/>
      <c r="K352" s="472"/>
      <c r="L352" s="503"/>
      <c r="M352" s="501"/>
      <c r="N352" s="501"/>
      <c r="O352" s="501"/>
    </row>
    <row r="353" spans="1:15" s="502" customFormat="1" ht="37.5" customHeight="1">
      <c r="A353" s="455"/>
      <c r="B353" s="438"/>
      <c r="C353" s="437"/>
      <c r="D353" s="461"/>
      <c r="E353" s="462"/>
      <c r="F353" s="462"/>
      <c r="G353" s="456"/>
      <c r="H353" s="469"/>
      <c r="I353" s="473"/>
      <c r="J353" s="471"/>
      <c r="K353" s="472"/>
      <c r="L353" s="503"/>
      <c r="M353" s="501"/>
      <c r="N353" s="501"/>
      <c r="O353" s="501"/>
    </row>
    <row r="354" spans="1:15" s="502" customFormat="1" ht="75" customHeight="1">
      <c r="A354" s="455"/>
      <c r="B354" s="438"/>
      <c r="C354" s="437"/>
      <c r="D354" s="712"/>
      <c r="E354" s="712"/>
      <c r="F354" s="712"/>
      <c r="G354" s="456"/>
      <c r="H354" s="469"/>
      <c r="I354" s="470"/>
      <c r="J354" s="471"/>
      <c r="K354" s="472"/>
      <c r="L354" s="503"/>
      <c r="M354" s="501"/>
      <c r="N354" s="501"/>
      <c r="O354" s="501"/>
    </row>
    <row r="355" spans="1:15" s="502" customFormat="1" ht="37.5" customHeight="1">
      <c r="A355" s="455"/>
      <c r="B355" s="712"/>
      <c r="C355" s="712"/>
      <c r="D355" s="712"/>
      <c r="E355" s="712"/>
      <c r="F355" s="712"/>
      <c r="G355" s="456"/>
      <c r="H355" s="469"/>
      <c r="I355" s="470"/>
      <c r="J355" s="471"/>
      <c r="K355" s="472"/>
      <c r="L355" s="503"/>
      <c r="M355" s="501"/>
      <c r="N355" s="501"/>
      <c r="O355" s="501"/>
    </row>
    <row r="356" spans="1:15" s="502" customFormat="1" ht="37.5" customHeight="1">
      <c r="A356" s="455"/>
      <c r="B356" s="464"/>
      <c r="C356" s="461"/>
      <c r="D356" s="461"/>
      <c r="E356" s="462"/>
      <c r="F356" s="462"/>
      <c r="G356" s="456"/>
      <c r="H356" s="469"/>
      <c r="I356" s="473"/>
      <c r="J356" s="471"/>
      <c r="K356" s="472"/>
      <c r="L356" s="503"/>
      <c r="M356" s="501"/>
      <c r="N356" s="501"/>
      <c r="O356" s="501"/>
    </row>
    <row r="357" spans="1:15" s="502" customFormat="1" ht="37.5" customHeight="1">
      <c r="A357" s="455"/>
      <c r="B357" s="712"/>
      <c r="C357" s="712"/>
      <c r="D357" s="712"/>
      <c r="E357" s="712"/>
      <c r="F357" s="712"/>
      <c r="G357" s="456"/>
      <c r="H357" s="469"/>
      <c r="I357" s="470"/>
      <c r="J357" s="471"/>
      <c r="K357" s="472"/>
      <c r="L357" s="503"/>
      <c r="M357" s="501"/>
      <c r="N357" s="501"/>
      <c r="O357" s="501"/>
    </row>
    <row r="358" spans="1:15" s="502" customFormat="1" ht="18.75" customHeight="1">
      <c r="A358" s="455"/>
      <c r="B358" s="464"/>
      <c r="C358" s="461"/>
      <c r="D358" s="461"/>
      <c r="E358" s="462"/>
      <c r="F358" s="462"/>
      <c r="G358" s="456"/>
      <c r="H358" s="469"/>
      <c r="I358" s="473"/>
      <c r="J358" s="471"/>
      <c r="K358" s="472"/>
      <c r="L358" s="503"/>
      <c r="M358" s="501"/>
      <c r="N358" s="501"/>
      <c r="O358" s="501"/>
    </row>
    <row r="359" spans="1:15" s="502" customFormat="1" ht="18.75" customHeight="1">
      <c r="A359" s="455"/>
      <c r="B359" s="712"/>
      <c r="C359" s="712"/>
      <c r="D359" s="712"/>
      <c r="E359" s="712"/>
      <c r="F359" s="712"/>
      <c r="G359" s="456"/>
      <c r="H359" s="469"/>
      <c r="I359" s="470"/>
      <c r="J359" s="471"/>
      <c r="K359" s="472"/>
      <c r="L359" s="503"/>
      <c r="M359" s="501"/>
      <c r="N359" s="501"/>
      <c r="O359" s="501"/>
    </row>
    <row r="360" spans="1:15" s="502" customFormat="1" ht="18.75" customHeight="1">
      <c r="A360" s="455"/>
      <c r="B360" s="438"/>
      <c r="C360" s="437"/>
      <c r="D360" s="461"/>
      <c r="E360" s="462"/>
      <c r="F360" s="462"/>
      <c r="G360" s="456"/>
      <c r="H360" s="469"/>
      <c r="I360" s="473"/>
      <c r="J360" s="471"/>
      <c r="K360" s="472"/>
      <c r="L360" s="503"/>
      <c r="M360" s="501"/>
      <c r="N360" s="501"/>
      <c r="O360" s="501"/>
    </row>
    <row r="361" spans="1:15" s="502" customFormat="1" ht="187.5" customHeight="1">
      <c r="A361" s="455"/>
      <c r="B361" s="438"/>
      <c r="C361" s="437"/>
      <c r="D361" s="712"/>
      <c r="E361" s="712"/>
      <c r="F361" s="712"/>
      <c r="G361" s="456"/>
      <c r="H361" s="469"/>
      <c r="I361" s="470"/>
      <c r="J361" s="471"/>
      <c r="K361" s="472"/>
      <c r="L361" s="503"/>
      <c r="M361" s="501"/>
      <c r="N361" s="501"/>
      <c r="O361" s="501"/>
    </row>
    <row r="362" spans="1:15" s="502" customFormat="1" ht="93.75" customHeight="1">
      <c r="A362" s="455"/>
      <c r="B362" s="712"/>
      <c r="C362" s="712"/>
      <c r="D362" s="712"/>
      <c r="E362" s="712"/>
      <c r="F362" s="712"/>
      <c r="G362" s="456"/>
      <c r="H362" s="469"/>
      <c r="I362" s="470"/>
      <c r="J362" s="471"/>
      <c r="K362" s="472"/>
      <c r="L362" s="503"/>
      <c r="M362" s="501"/>
      <c r="N362" s="501"/>
      <c r="O362" s="501"/>
    </row>
    <row r="363" spans="1:15" s="502" customFormat="1" ht="37.5" customHeight="1">
      <c r="A363" s="455"/>
      <c r="B363" s="438"/>
      <c r="C363" s="437"/>
      <c r="D363" s="461"/>
      <c r="E363" s="462"/>
      <c r="F363" s="462"/>
      <c r="G363" s="456"/>
      <c r="H363" s="469"/>
      <c r="I363" s="473"/>
      <c r="J363" s="471"/>
      <c r="K363" s="472"/>
      <c r="L363" s="503"/>
      <c r="M363" s="501"/>
      <c r="N363" s="501"/>
      <c r="O363" s="501"/>
    </row>
    <row r="364" spans="1:15" s="502" customFormat="1" ht="168.75" customHeight="1">
      <c r="A364" s="455"/>
      <c r="B364" s="438"/>
      <c r="C364" s="437"/>
      <c r="D364" s="712"/>
      <c r="E364" s="712"/>
      <c r="F364" s="712"/>
      <c r="G364" s="456"/>
      <c r="H364" s="469"/>
      <c r="I364" s="470"/>
      <c r="J364" s="471"/>
      <c r="K364" s="472"/>
      <c r="L364" s="503"/>
      <c r="M364" s="501"/>
      <c r="N364" s="501"/>
      <c r="O364" s="501"/>
    </row>
    <row r="365" spans="1:15" s="502" customFormat="1" ht="93.75" customHeight="1">
      <c r="A365" s="455"/>
      <c r="B365" s="712"/>
      <c r="C365" s="712"/>
      <c r="D365" s="712"/>
      <c r="E365" s="712"/>
      <c r="F365" s="712"/>
      <c r="G365" s="456"/>
      <c r="H365" s="469"/>
      <c r="I365" s="470"/>
      <c r="J365" s="471"/>
      <c r="K365" s="472"/>
      <c r="L365" s="503"/>
      <c r="M365" s="501"/>
      <c r="N365" s="501"/>
      <c r="O365" s="501"/>
    </row>
    <row r="366" spans="1:15" s="502" customFormat="1" ht="37.5" customHeight="1">
      <c r="A366" s="455"/>
      <c r="B366" s="464"/>
      <c r="C366" s="461"/>
      <c r="D366" s="461"/>
      <c r="E366" s="462"/>
      <c r="F366" s="462"/>
      <c r="G366" s="456"/>
      <c r="H366" s="469"/>
      <c r="I366" s="473"/>
      <c r="J366" s="471"/>
      <c r="K366" s="472"/>
      <c r="L366" s="503"/>
      <c r="M366" s="501"/>
      <c r="N366" s="501"/>
      <c r="O366" s="501"/>
    </row>
    <row r="367" spans="1:15" s="502" customFormat="1" ht="37.5" customHeight="1">
      <c r="A367" s="455"/>
      <c r="B367" s="712"/>
      <c r="C367" s="712"/>
      <c r="D367" s="712"/>
      <c r="E367" s="712"/>
      <c r="F367" s="712"/>
      <c r="G367" s="456"/>
      <c r="H367" s="469"/>
      <c r="I367" s="470"/>
      <c r="J367" s="471"/>
      <c r="K367" s="472"/>
      <c r="L367" s="503"/>
      <c r="M367" s="501"/>
      <c r="N367" s="501"/>
      <c r="O367" s="501"/>
    </row>
    <row r="368" spans="1:15" s="502" customFormat="1" ht="37.5" customHeight="1">
      <c r="A368" s="455"/>
      <c r="B368" s="438"/>
      <c r="C368" s="437"/>
      <c r="D368" s="461"/>
      <c r="E368" s="462"/>
      <c r="F368" s="462"/>
      <c r="G368" s="456"/>
      <c r="H368" s="469"/>
      <c r="I368" s="473"/>
      <c r="J368" s="471"/>
      <c r="K368" s="472"/>
      <c r="L368" s="503"/>
      <c r="M368" s="501"/>
      <c r="N368" s="501"/>
      <c r="O368" s="501"/>
    </row>
    <row r="369" spans="1:15" s="502" customFormat="1" ht="206.25" customHeight="1">
      <c r="A369" s="455"/>
      <c r="B369" s="438"/>
      <c r="C369" s="437"/>
      <c r="D369" s="712"/>
      <c r="E369" s="712"/>
      <c r="F369" s="712"/>
      <c r="G369" s="456"/>
      <c r="H369" s="469"/>
      <c r="I369" s="470"/>
      <c r="J369" s="471"/>
      <c r="K369" s="472"/>
      <c r="L369" s="503"/>
      <c r="M369" s="501"/>
      <c r="N369" s="501"/>
      <c r="O369" s="501"/>
    </row>
    <row r="370" spans="1:15" s="502" customFormat="1" ht="37.5" customHeight="1">
      <c r="A370" s="455"/>
      <c r="B370" s="712"/>
      <c r="C370" s="712"/>
      <c r="D370" s="712"/>
      <c r="E370" s="712"/>
      <c r="F370" s="712"/>
      <c r="G370" s="456"/>
      <c r="H370" s="469"/>
      <c r="I370" s="470"/>
      <c r="J370" s="471"/>
      <c r="K370" s="472"/>
      <c r="L370" s="503"/>
      <c r="M370" s="501"/>
      <c r="N370" s="501"/>
      <c r="O370" s="501"/>
    </row>
    <row r="371" spans="1:15" s="502" customFormat="1" ht="37.5" customHeight="1">
      <c r="A371" s="455"/>
      <c r="B371" s="438"/>
      <c r="C371" s="437"/>
      <c r="D371" s="461"/>
      <c r="E371" s="462"/>
      <c r="F371" s="462"/>
      <c r="G371" s="456"/>
      <c r="H371" s="469"/>
      <c r="I371" s="473"/>
      <c r="J371" s="471"/>
      <c r="K371" s="472"/>
      <c r="L371" s="503"/>
      <c r="M371" s="501"/>
      <c r="N371" s="501"/>
      <c r="O371" s="501"/>
    </row>
    <row r="372" spans="1:15" s="502" customFormat="1" ht="187.5" customHeight="1">
      <c r="A372" s="455"/>
      <c r="B372" s="438"/>
      <c r="C372" s="437"/>
      <c r="D372" s="712"/>
      <c r="E372" s="712"/>
      <c r="F372" s="712"/>
      <c r="G372" s="456"/>
      <c r="H372" s="469"/>
      <c r="I372" s="470"/>
      <c r="J372" s="471"/>
      <c r="K372" s="472"/>
      <c r="L372" s="503"/>
      <c r="M372" s="501"/>
      <c r="N372" s="501"/>
      <c r="O372" s="501"/>
    </row>
    <row r="373" spans="1:15" s="502" customFormat="1" ht="93.75" customHeight="1">
      <c r="A373" s="455"/>
      <c r="B373" s="712"/>
      <c r="C373" s="712"/>
      <c r="D373" s="712"/>
      <c r="E373" s="712"/>
      <c r="F373" s="712"/>
      <c r="G373" s="456"/>
      <c r="H373" s="469"/>
      <c r="I373" s="470"/>
      <c r="J373" s="471"/>
      <c r="K373" s="472"/>
      <c r="L373" s="503"/>
      <c r="M373" s="501"/>
      <c r="N373" s="501"/>
      <c r="O373" s="501"/>
    </row>
    <row r="374" spans="1:15" s="502" customFormat="1" ht="37.5" customHeight="1">
      <c r="A374" s="455"/>
      <c r="B374" s="464"/>
      <c r="C374" s="461"/>
      <c r="D374" s="461"/>
      <c r="E374" s="462"/>
      <c r="F374" s="462"/>
      <c r="G374" s="456"/>
      <c r="H374" s="469"/>
      <c r="I374" s="473"/>
      <c r="J374" s="471"/>
      <c r="K374" s="472"/>
      <c r="L374" s="503"/>
      <c r="M374" s="501"/>
      <c r="N374" s="501"/>
      <c r="O374" s="501"/>
    </row>
    <row r="375" spans="1:15" s="502" customFormat="1" ht="37.5" customHeight="1">
      <c r="A375" s="455"/>
      <c r="B375" s="712"/>
      <c r="C375" s="712"/>
      <c r="D375" s="712"/>
      <c r="E375" s="712"/>
      <c r="F375" s="712"/>
      <c r="G375" s="456"/>
      <c r="H375" s="469"/>
      <c r="I375" s="470"/>
      <c r="J375" s="471"/>
      <c r="K375" s="472"/>
      <c r="L375" s="503"/>
      <c r="M375" s="501"/>
      <c r="N375" s="501"/>
      <c r="O375" s="501"/>
    </row>
    <row r="376" spans="1:15" s="502" customFormat="1" ht="37.5" customHeight="1">
      <c r="A376" s="455"/>
      <c r="B376" s="438"/>
      <c r="C376" s="437"/>
      <c r="D376" s="461"/>
      <c r="E376" s="462"/>
      <c r="F376" s="462"/>
      <c r="G376" s="456"/>
      <c r="H376" s="469"/>
      <c r="I376" s="473"/>
      <c r="J376" s="471"/>
      <c r="K376" s="472"/>
      <c r="L376" s="503"/>
      <c r="M376" s="501"/>
      <c r="N376" s="501"/>
      <c r="O376" s="501"/>
    </row>
    <row r="377" spans="1:15" s="502" customFormat="1" ht="168.75" customHeight="1">
      <c r="A377" s="455"/>
      <c r="B377" s="438"/>
      <c r="C377" s="437"/>
      <c r="D377" s="712"/>
      <c r="E377" s="712"/>
      <c r="F377" s="712"/>
      <c r="G377" s="456"/>
      <c r="H377" s="469"/>
      <c r="I377" s="470"/>
      <c r="J377" s="471"/>
      <c r="K377" s="472"/>
      <c r="L377" s="503"/>
      <c r="M377" s="501"/>
      <c r="N377" s="501"/>
      <c r="O377" s="501"/>
    </row>
    <row r="378" spans="1:15" s="502" customFormat="1" ht="93.75" customHeight="1">
      <c r="A378" s="455"/>
      <c r="B378" s="712"/>
      <c r="C378" s="712"/>
      <c r="D378" s="712"/>
      <c r="E378" s="712"/>
      <c r="F378" s="712"/>
      <c r="G378" s="456"/>
      <c r="H378" s="469"/>
      <c r="I378" s="470"/>
      <c r="J378" s="471"/>
      <c r="K378" s="472"/>
      <c r="L378" s="503"/>
      <c r="M378" s="501"/>
      <c r="N378" s="501"/>
      <c r="O378" s="501"/>
    </row>
    <row r="379" spans="1:15" s="502" customFormat="1" ht="37.5" customHeight="1">
      <c r="A379" s="455"/>
      <c r="B379" s="464"/>
      <c r="C379" s="461"/>
      <c r="D379" s="461"/>
      <c r="E379" s="462"/>
      <c r="F379" s="462"/>
      <c r="G379" s="456"/>
      <c r="H379" s="469"/>
      <c r="I379" s="473"/>
      <c r="J379" s="471"/>
      <c r="K379" s="472"/>
      <c r="L379" s="503"/>
      <c r="M379" s="501"/>
      <c r="N379" s="501"/>
      <c r="O379" s="501"/>
    </row>
    <row r="380" spans="1:15" s="502" customFormat="1" ht="37.5" customHeight="1">
      <c r="A380" s="455"/>
      <c r="B380" s="712"/>
      <c r="C380" s="712"/>
      <c r="D380" s="712"/>
      <c r="E380" s="712"/>
      <c r="F380" s="712"/>
      <c r="G380" s="456"/>
      <c r="H380" s="469"/>
      <c r="I380" s="470"/>
      <c r="J380" s="471"/>
      <c r="K380" s="472"/>
      <c r="L380" s="503"/>
      <c r="M380" s="501"/>
      <c r="N380" s="501"/>
      <c r="O380" s="501"/>
    </row>
    <row r="381" spans="1:15" s="502" customFormat="1" ht="37.5" customHeight="1">
      <c r="A381" s="455"/>
      <c r="B381" s="438"/>
      <c r="C381" s="437"/>
      <c r="D381" s="461"/>
      <c r="E381" s="462"/>
      <c r="F381" s="462"/>
      <c r="G381" s="456"/>
      <c r="H381" s="469"/>
      <c r="I381" s="473"/>
      <c r="J381" s="471"/>
      <c r="K381" s="472"/>
      <c r="L381" s="503"/>
      <c r="M381" s="501"/>
      <c r="N381" s="501"/>
      <c r="O381" s="501"/>
    </row>
    <row r="382" spans="1:15" s="502" customFormat="1" ht="112.5" customHeight="1">
      <c r="A382" s="455"/>
      <c r="B382" s="438"/>
      <c r="C382" s="437"/>
      <c r="D382" s="712"/>
      <c r="E382" s="712"/>
      <c r="F382" s="712"/>
      <c r="G382" s="456"/>
      <c r="H382" s="469"/>
      <c r="I382" s="470"/>
      <c r="J382" s="471"/>
      <c r="K382" s="472"/>
      <c r="L382" s="503"/>
      <c r="M382" s="501"/>
      <c r="N382" s="501"/>
      <c r="O382" s="501"/>
    </row>
    <row r="383" spans="1:15" s="502" customFormat="1" ht="93.75" customHeight="1">
      <c r="A383" s="455"/>
      <c r="B383" s="712"/>
      <c r="C383" s="712"/>
      <c r="D383" s="712"/>
      <c r="E383" s="712"/>
      <c r="F383" s="712"/>
      <c r="G383" s="456"/>
      <c r="H383" s="469"/>
      <c r="I383" s="470"/>
      <c r="J383" s="471"/>
      <c r="K383" s="472"/>
      <c r="L383" s="503"/>
      <c r="M383" s="501"/>
      <c r="N383" s="501"/>
      <c r="O383" s="501"/>
    </row>
    <row r="384" spans="1:15" s="502" customFormat="1" ht="37.5" customHeight="1">
      <c r="A384" s="455"/>
      <c r="B384" s="464"/>
      <c r="C384" s="461"/>
      <c r="D384" s="461"/>
      <c r="E384" s="462"/>
      <c r="F384" s="462"/>
      <c r="G384" s="456"/>
      <c r="H384" s="469"/>
      <c r="I384" s="473"/>
      <c r="J384" s="471"/>
      <c r="K384" s="472"/>
      <c r="L384" s="503"/>
      <c r="M384" s="501"/>
      <c r="N384" s="501"/>
      <c r="O384" s="501"/>
    </row>
    <row r="385" spans="1:15" s="502" customFormat="1" ht="37.5" customHeight="1">
      <c r="A385" s="455"/>
      <c r="B385" s="712"/>
      <c r="C385" s="712"/>
      <c r="D385" s="712"/>
      <c r="E385" s="712"/>
      <c r="F385" s="712"/>
      <c r="G385" s="456"/>
      <c r="H385" s="469"/>
      <c r="I385" s="470"/>
      <c r="J385" s="471"/>
      <c r="K385" s="472"/>
      <c r="L385" s="503"/>
      <c r="M385" s="501"/>
      <c r="N385" s="501"/>
      <c r="O385" s="501"/>
    </row>
    <row r="386" spans="1:15" s="502" customFormat="1" ht="37.5" customHeight="1">
      <c r="A386" s="455"/>
      <c r="B386" s="438"/>
      <c r="C386" s="437"/>
      <c r="D386" s="461"/>
      <c r="E386" s="462"/>
      <c r="F386" s="462"/>
      <c r="G386" s="456"/>
      <c r="H386" s="469"/>
      <c r="I386" s="473"/>
      <c r="J386" s="471"/>
      <c r="K386" s="472"/>
      <c r="L386" s="503"/>
      <c r="M386" s="501"/>
      <c r="N386" s="501"/>
      <c r="O386" s="501"/>
    </row>
    <row r="387" spans="1:15" s="502" customFormat="1" ht="131.25" customHeight="1">
      <c r="A387" s="455"/>
      <c r="B387" s="438"/>
      <c r="C387" s="437"/>
      <c r="D387" s="712"/>
      <c r="E387" s="712"/>
      <c r="F387" s="712"/>
      <c r="G387" s="456"/>
      <c r="H387" s="469"/>
      <c r="I387" s="470"/>
      <c r="J387" s="471"/>
      <c r="K387" s="472"/>
      <c r="L387" s="503"/>
      <c r="M387" s="501"/>
      <c r="N387" s="501"/>
      <c r="O387" s="501"/>
    </row>
    <row r="388" spans="1:15" s="502" customFormat="1" ht="93.75" customHeight="1">
      <c r="A388" s="455"/>
      <c r="B388" s="712"/>
      <c r="C388" s="712"/>
      <c r="D388" s="712"/>
      <c r="E388" s="712"/>
      <c r="F388" s="712"/>
      <c r="G388" s="456"/>
      <c r="H388" s="469"/>
      <c r="I388" s="470"/>
      <c r="J388" s="471"/>
      <c r="K388" s="472"/>
      <c r="L388" s="503"/>
      <c r="M388" s="501"/>
      <c r="N388" s="501"/>
      <c r="O388" s="501"/>
    </row>
    <row r="389" spans="1:15" s="502" customFormat="1" ht="37.5" customHeight="1">
      <c r="A389" s="455"/>
      <c r="B389" s="464"/>
      <c r="C389" s="461"/>
      <c r="D389" s="461"/>
      <c r="E389" s="462"/>
      <c r="F389" s="462"/>
      <c r="G389" s="456"/>
      <c r="H389" s="469"/>
      <c r="I389" s="473"/>
      <c r="J389" s="471"/>
      <c r="K389" s="472"/>
      <c r="L389" s="503"/>
      <c r="M389" s="501"/>
      <c r="N389" s="501"/>
      <c r="O389" s="501"/>
    </row>
    <row r="390" spans="1:15" s="502" customFormat="1" ht="37.5" customHeight="1">
      <c r="A390" s="455"/>
      <c r="B390" s="712"/>
      <c r="C390" s="712"/>
      <c r="D390" s="712"/>
      <c r="E390" s="712"/>
      <c r="F390" s="712"/>
      <c r="G390" s="456"/>
      <c r="H390" s="469"/>
      <c r="I390" s="470"/>
      <c r="J390" s="471"/>
      <c r="K390" s="472"/>
      <c r="L390" s="503"/>
      <c r="M390" s="501"/>
      <c r="N390" s="501"/>
      <c r="O390" s="501"/>
    </row>
    <row r="391" spans="1:15" s="502" customFormat="1" ht="37.5" customHeight="1">
      <c r="A391" s="455"/>
      <c r="B391" s="464"/>
      <c r="C391" s="461"/>
      <c r="D391" s="461"/>
      <c r="E391" s="462"/>
      <c r="F391" s="462"/>
      <c r="G391" s="456"/>
      <c r="H391" s="469"/>
      <c r="I391" s="473"/>
      <c r="J391" s="471"/>
      <c r="K391" s="472"/>
      <c r="L391" s="503"/>
      <c r="M391" s="501"/>
      <c r="N391" s="501"/>
      <c r="O391" s="501"/>
    </row>
    <row r="392" spans="1:15" s="502" customFormat="1" ht="75" customHeight="1">
      <c r="A392" s="455"/>
      <c r="B392" s="713"/>
      <c r="C392" s="713"/>
      <c r="D392" s="713"/>
      <c r="E392" s="713"/>
      <c r="F392" s="713"/>
      <c r="G392" s="456"/>
      <c r="H392" s="474"/>
      <c r="I392" s="475"/>
      <c r="J392" s="476"/>
      <c r="K392" s="477"/>
      <c r="L392" s="503"/>
      <c r="M392" s="501"/>
      <c r="N392" s="501"/>
      <c r="O392" s="501"/>
    </row>
    <row r="393" spans="1:15" s="502" customFormat="1" ht="93.75" customHeight="1">
      <c r="A393" s="455"/>
      <c r="B393" s="464"/>
      <c r="C393" s="461"/>
      <c r="D393" s="712"/>
      <c r="E393" s="712"/>
      <c r="F393" s="712"/>
      <c r="G393" s="456"/>
      <c r="H393" s="469"/>
      <c r="I393" s="470"/>
      <c r="J393" s="471"/>
      <c r="K393" s="472"/>
      <c r="L393" s="503"/>
      <c r="M393" s="501"/>
      <c r="N393" s="501"/>
      <c r="O393" s="501"/>
    </row>
    <row r="394" spans="1:15" s="502" customFormat="1" ht="37.5" customHeight="1">
      <c r="A394" s="455"/>
      <c r="B394" s="712"/>
      <c r="C394" s="712"/>
      <c r="D394" s="712"/>
      <c r="E394" s="712"/>
      <c r="F394" s="712"/>
      <c r="G394" s="456"/>
      <c r="H394" s="469"/>
      <c r="I394" s="470"/>
      <c r="J394" s="471"/>
      <c r="K394" s="472"/>
      <c r="L394" s="503"/>
      <c r="M394" s="501"/>
      <c r="N394" s="501"/>
      <c r="O394" s="501"/>
    </row>
    <row r="395" spans="1:15" s="502" customFormat="1" ht="18.75" customHeight="1">
      <c r="A395" s="455"/>
      <c r="B395" s="464"/>
      <c r="C395" s="461"/>
      <c r="D395" s="461"/>
      <c r="E395" s="462"/>
      <c r="F395" s="462"/>
      <c r="G395" s="456"/>
      <c r="H395" s="469"/>
      <c r="I395" s="473"/>
      <c r="J395" s="471"/>
      <c r="K395" s="472"/>
      <c r="L395" s="503"/>
      <c r="M395" s="501"/>
      <c r="N395" s="501"/>
      <c r="O395" s="501"/>
    </row>
    <row r="396" spans="1:15" s="502" customFormat="1" ht="93.75" customHeight="1">
      <c r="A396" s="455"/>
      <c r="B396" s="713"/>
      <c r="C396" s="713"/>
      <c r="D396" s="713"/>
      <c r="E396" s="713"/>
      <c r="F396" s="713"/>
      <c r="G396" s="456"/>
      <c r="H396" s="474"/>
      <c r="I396" s="475"/>
      <c r="J396" s="476"/>
      <c r="K396" s="477"/>
      <c r="L396" s="503"/>
      <c r="M396" s="501"/>
      <c r="N396" s="501"/>
      <c r="O396" s="501"/>
    </row>
    <row r="397" spans="1:15" s="502" customFormat="1" ht="18.75" customHeight="1">
      <c r="A397" s="455"/>
      <c r="B397" s="464"/>
      <c r="C397" s="461"/>
      <c r="D397" s="712"/>
      <c r="E397" s="712"/>
      <c r="F397" s="712"/>
      <c r="G397" s="456"/>
      <c r="H397" s="469"/>
      <c r="I397" s="470"/>
      <c r="J397" s="471"/>
      <c r="K397" s="472"/>
      <c r="L397" s="503"/>
      <c r="M397" s="501"/>
      <c r="N397" s="501"/>
      <c r="O397" s="501"/>
    </row>
    <row r="398" spans="1:15" s="502" customFormat="1" ht="93.75" customHeight="1">
      <c r="A398" s="455"/>
      <c r="B398" s="712"/>
      <c r="C398" s="712"/>
      <c r="D398" s="712"/>
      <c r="E398" s="712"/>
      <c r="F398" s="712"/>
      <c r="G398" s="456"/>
      <c r="H398" s="469"/>
      <c r="I398" s="470"/>
      <c r="J398" s="471"/>
      <c r="K398" s="472"/>
      <c r="L398" s="503"/>
      <c r="M398" s="501"/>
      <c r="N398" s="501"/>
      <c r="O398" s="501"/>
    </row>
    <row r="399" spans="1:15" s="502" customFormat="1" ht="18.75" customHeight="1">
      <c r="A399" s="455"/>
      <c r="B399" s="464"/>
      <c r="C399" s="461"/>
      <c r="D399" s="461"/>
      <c r="E399" s="462"/>
      <c r="F399" s="462"/>
      <c r="G399" s="456"/>
      <c r="H399" s="469"/>
      <c r="I399" s="473"/>
      <c r="J399" s="471"/>
      <c r="K399" s="472"/>
      <c r="L399" s="503"/>
      <c r="M399" s="501"/>
      <c r="N399" s="501"/>
      <c r="O399" s="501"/>
    </row>
    <row r="400" spans="1:15" s="502" customFormat="1" ht="37.5" customHeight="1">
      <c r="A400" s="455"/>
      <c r="B400" s="712"/>
      <c r="C400" s="712"/>
      <c r="D400" s="712"/>
      <c r="E400" s="712"/>
      <c r="F400" s="712"/>
      <c r="G400" s="456"/>
      <c r="H400" s="469"/>
      <c r="I400" s="470"/>
      <c r="J400" s="471"/>
      <c r="K400" s="472"/>
      <c r="L400" s="503"/>
      <c r="M400" s="501"/>
      <c r="N400" s="501"/>
      <c r="O400" s="501"/>
    </row>
    <row r="401" spans="1:15" s="502" customFormat="1" ht="37.5" customHeight="1">
      <c r="A401" s="455"/>
      <c r="B401" s="464"/>
      <c r="C401" s="461"/>
      <c r="D401" s="461"/>
      <c r="E401" s="462"/>
      <c r="F401" s="462"/>
      <c r="G401" s="456"/>
      <c r="H401" s="469"/>
      <c r="I401" s="473"/>
      <c r="J401" s="471"/>
      <c r="K401" s="472"/>
      <c r="L401" s="503"/>
      <c r="M401" s="501"/>
      <c r="N401" s="501"/>
      <c r="O401" s="501"/>
    </row>
    <row r="402" spans="1:15" s="502" customFormat="1" ht="93.75" customHeight="1">
      <c r="A402" s="455"/>
      <c r="B402" s="713"/>
      <c r="C402" s="713"/>
      <c r="D402" s="713"/>
      <c r="E402" s="713"/>
      <c r="F402" s="713"/>
      <c r="G402" s="456"/>
      <c r="H402" s="474"/>
      <c r="I402" s="475"/>
      <c r="J402" s="476"/>
      <c r="K402" s="477"/>
      <c r="L402" s="503"/>
      <c r="M402" s="501"/>
      <c r="N402" s="501"/>
      <c r="O402" s="501"/>
    </row>
    <row r="403" spans="1:15" s="502" customFormat="1" ht="93.75" customHeight="1">
      <c r="A403" s="455"/>
      <c r="B403" s="464"/>
      <c r="C403" s="461"/>
      <c r="D403" s="712"/>
      <c r="E403" s="712"/>
      <c r="F403" s="712"/>
      <c r="G403" s="456"/>
      <c r="H403" s="469"/>
      <c r="I403" s="470"/>
      <c r="J403" s="471"/>
      <c r="K403" s="472"/>
      <c r="L403" s="503"/>
      <c r="M403" s="501"/>
      <c r="N403" s="501"/>
      <c r="O403" s="501"/>
    </row>
    <row r="404" spans="1:15" s="502" customFormat="1" ht="18.75" customHeight="1">
      <c r="A404" s="455"/>
      <c r="B404" s="712"/>
      <c r="C404" s="712"/>
      <c r="D404" s="712"/>
      <c r="E404" s="712"/>
      <c r="F404" s="712"/>
      <c r="G404" s="456"/>
      <c r="H404" s="469"/>
      <c r="I404" s="470"/>
      <c r="J404" s="471"/>
      <c r="K404" s="472"/>
      <c r="L404" s="503"/>
      <c r="M404" s="501"/>
      <c r="N404" s="501"/>
      <c r="O404" s="501"/>
    </row>
    <row r="405" spans="1:15" s="502" customFormat="1" ht="18.75" customHeight="1">
      <c r="A405" s="455"/>
      <c r="B405" s="438"/>
      <c r="C405" s="437"/>
      <c r="D405" s="461"/>
      <c r="E405" s="462"/>
      <c r="F405" s="462"/>
      <c r="G405" s="456"/>
      <c r="H405" s="469"/>
      <c r="I405" s="473"/>
      <c r="J405" s="471"/>
      <c r="K405" s="472"/>
      <c r="L405" s="503"/>
      <c r="M405" s="501"/>
      <c r="N405" s="501"/>
      <c r="O405" s="501"/>
    </row>
    <row r="406" spans="1:15" s="502" customFormat="1" ht="131.25" customHeight="1">
      <c r="A406" s="455"/>
      <c r="B406" s="438"/>
      <c r="C406" s="437"/>
      <c r="D406" s="712"/>
      <c r="E406" s="712"/>
      <c r="F406" s="712"/>
      <c r="G406" s="456"/>
      <c r="H406" s="469"/>
      <c r="I406" s="470"/>
      <c r="J406" s="471"/>
      <c r="K406" s="472"/>
      <c r="L406" s="503"/>
      <c r="M406" s="501"/>
      <c r="N406" s="501"/>
      <c r="O406" s="501"/>
    </row>
    <row r="407" spans="1:15" s="502" customFormat="1" ht="18.75" customHeight="1">
      <c r="A407" s="455"/>
      <c r="B407" s="712"/>
      <c r="C407" s="712"/>
      <c r="D407" s="712"/>
      <c r="E407" s="712"/>
      <c r="F407" s="712"/>
      <c r="G407" s="456"/>
      <c r="H407" s="469"/>
      <c r="I407" s="470"/>
      <c r="J407" s="471"/>
      <c r="K407" s="472"/>
      <c r="L407" s="503"/>
      <c r="M407" s="501"/>
      <c r="N407" s="501"/>
      <c r="O407" s="501"/>
    </row>
    <row r="408" spans="1:15" s="502" customFormat="1" ht="18.75" customHeight="1">
      <c r="A408" s="455"/>
      <c r="B408" s="438"/>
      <c r="C408" s="437"/>
      <c r="D408" s="461"/>
      <c r="E408" s="462"/>
      <c r="F408" s="462"/>
      <c r="G408" s="456"/>
      <c r="H408" s="469"/>
      <c r="I408" s="473"/>
      <c r="J408" s="471"/>
      <c r="K408" s="472"/>
      <c r="L408" s="503"/>
      <c r="M408" s="501"/>
      <c r="N408" s="501"/>
      <c r="O408" s="501"/>
    </row>
    <row r="409" spans="1:15" s="502" customFormat="1" ht="112.5" customHeight="1">
      <c r="A409" s="455"/>
      <c r="B409" s="438"/>
      <c r="C409" s="437"/>
      <c r="D409" s="712"/>
      <c r="E409" s="712"/>
      <c r="F409" s="712"/>
      <c r="G409" s="456"/>
      <c r="H409" s="469"/>
      <c r="I409" s="470"/>
      <c r="J409" s="471"/>
      <c r="K409" s="472"/>
      <c r="L409" s="503"/>
      <c r="M409" s="501"/>
      <c r="N409" s="501"/>
      <c r="O409" s="501"/>
    </row>
    <row r="410" spans="1:15" s="502" customFormat="1" ht="18.75" customHeight="1">
      <c r="A410" s="455"/>
      <c r="B410" s="712"/>
      <c r="C410" s="712"/>
      <c r="D410" s="712"/>
      <c r="E410" s="712"/>
      <c r="F410" s="712"/>
      <c r="G410" s="456"/>
      <c r="H410" s="469"/>
      <c r="I410" s="470"/>
      <c r="J410" s="471"/>
      <c r="K410" s="472"/>
      <c r="L410" s="503"/>
      <c r="M410" s="501"/>
      <c r="N410" s="501"/>
      <c r="O410" s="501"/>
    </row>
    <row r="411" spans="1:15" s="502" customFormat="1" ht="18.75" customHeight="1">
      <c r="A411" s="455"/>
      <c r="B411" s="438"/>
      <c r="C411" s="437"/>
      <c r="D411" s="461"/>
      <c r="E411" s="462"/>
      <c r="F411" s="462"/>
      <c r="G411" s="456"/>
      <c r="H411" s="469"/>
      <c r="I411" s="473"/>
      <c r="J411" s="471"/>
      <c r="K411" s="472"/>
      <c r="L411" s="503"/>
      <c r="M411" s="501"/>
      <c r="N411" s="501"/>
      <c r="O411" s="501"/>
    </row>
    <row r="412" spans="1:15" s="502" customFormat="1" ht="150" customHeight="1">
      <c r="A412" s="455"/>
      <c r="B412" s="438"/>
      <c r="C412" s="437"/>
      <c r="D412" s="712"/>
      <c r="E412" s="712"/>
      <c r="F412" s="712"/>
      <c r="G412" s="456"/>
      <c r="H412" s="469"/>
      <c r="I412" s="470"/>
      <c r="J412" s="471"/>
      <c r="K412" s="472"/>
      <c r="L412" s="503"/>
      <c r="M412" s="501"/>
      <c r="N412" s="501"/>
      <c r="O412" s="501"/>
    </row>
    <row r="413" spans="1:15" s="502" customFormat="1" ht="18.75" customHeight="1">
      <c r="A413" s="455"/>
      <c r="B413" s="712"/>
      <c r="C413" s="712"/>
      <c r="D413" s="712"/>
      <c r="E413" s="712"/>
      <c r="F413" s="712"/>
      <c r="G413" s="456"/>
      <c r="H413" s="469"/>
      <c r="I413" s="470"/>
      <c r="J413" s="471"/>
      <c r="K413" s="472"/>
      <c r="L413" s="503"/>
      <c r="M413" s="501"/>
      <c r="N413" s="501"/>
      <c r="O413" s="501"/>
    </row>
    <row r="414" spans="1:15" s="502" customFormat="1" ht="18.75" customHeight="1">
      <c r="A414" s="455"/>
      <c r="B414" s="438"/>
      <c r="C414" s="437"/>
      <c r="D414" s="461"/>
      <c r="E414" s="462"/>
      <c r="F414" s="462"/>
      <c r="G414" s="456"/>
      <c r="H414" s="469"/>
      <c r="I414" s="473"/>
      <c r="J414" s="471"/>
      <c r="K414" s="472"/>
      <c r="L414" s="503"/>
      <c r="M414" s="501"/>
      <c r="N414" s="501"/>
      <c r="O414" s="501"/>
    </row>
    <row r="415" spans="1:15" s="502" customFormat="1" ht="112.5" customHeight="1">
      <c r="A415" s="455"/>
      <c r="B415" s="438"/>
      <c r="C415" s="437"/>
      <c r="D415" s="712"/>
      <c r="E415" s="712"/>
      <c r="F415" s="712"/>
      <c r="G415" s="456"/>
      <c r="H415" s="469"/>
      <c r="I415" s="470"/>
      <c r="J415" s="471"/>
      <c r="K415" s="472"/>
      <c r="L415" s="503"/>
      <c r="M415" s="501"/>
      <c r="N415" s="501"/>
      <c r="O415" s="501"/>
    </row>
    <row r="416" spans="1:15" s="502" customFormat="1" ht="18.75" customHeight="1">
      <c r="A416" s="455"/>
      <c r="B416" s="712"/>
      <c r="C416" s="712"/>
      <c r="D416" s="712"/>
      <c r="E416" s="712"/>
      <c r="F416" s="712"/>
      <c r="G416" s="456"/>
      <c r="H416" s="469"/>
      <c r="I416" s="470"/>
      <c r="J416" s="471"/>
      <c r="K416" s="472"/>
      <c r="L416" s="503"/>
      <c r="M416" s="501"/>
      <c r="N416" s="501"/>
      <c r="O416" s="501"/>
    </row>
    <row r="417" spans="1:15" s="502" customFormat="1" ht="18.75" customHeight="1">
      <c r="A417" s="455"/>
      <c r="B417" s="438"/>
      <c r="C417" s="437"/>
      <c r="D417" s="461"/>
      <c r="E417" s="462"/>
      <c r="F417" s="462"/>
      <c r="G417" s="456"/>
      <c r="H417" s="469"/>
      <c r="I417" s="473"/>
      <c r="J417" s="471"/>
      <c r="K417" s="472"/>
      <c r="L417" s="503"/>
      <c r="M417" s="501"/>
      <c r="N417" s="501"/>
      <c r="O417" s="501"/>
    </row>
    <row r="418" spans="1:15" s="502" customFormat="1" ht="243.75" customHeight="1">
      <c r="A418" s="455"/>
      <c r="B418" s="438"/>
      <c r="C418" s="437"/>
      <c r="D418" s="712"/>
      <c r="E418" s="712"/>
      <c r="F418" s="712"/>
      <c r="G418" s="456"/>
      <c r="H418" s="469"/>
      <c r="I418" s="470"/>
      <c r="J418" s="471"/>
      <c r="K418" s="472"/>
      <c r="L418" s="503"/>
      <c r="M418" s="501"/>
      <c r="N418" s="501"/>
      <c r="O418" s="501"/>
    </row>
    <row r="419" spans="1:15" s="502" customFormat="1" ht="18.75" customHeight="1">
      <c r="A419" s="455"/>
      <c r="B419" s="712"/>
      <c r="C419" s="712"/>
      <c r="D419" s="712"/>
      <c r="E419" s="712"/>
      <c r="F419" s="712"/>
      <c r="G419" s="456"/>
      <c r="H419" s="469"/>
      <c r="I419" s="470"/>
      <c r="J419" s="471"/>
      <c r="K419" s="472"/>
      <c r="L419" s="503"/>
      <c r="M419" s="501"/>
      <c r="N419" s="501"/>
      <c r="O419" s="501"/>
    </row>
    <row r="420" spans="1:15" s="502" customFormat="1" ht="18.75" customHeight="1">
      <c r="A420" s="455"/>
      <c r="B420" s="438"/>
      <c r="C420" s="437"/>
      <c r="D420" s="461"/>
      <c r="E420" s="462"/>
      <c r="F420" s="462"/>
      <c r="G420" s="456"/>
      <c r="H420" s="469"/>
      <c r="I420" s="473"/>
      <c r="J420" s="471"/>
      <c r="K420" s="472"/>
      <c r="L420" s="503"/>
      <c r="M420" s="501"/>
      <c r="N420" s="501"/>
      <c r="O420" s="501"/>
    </row>
    <row r="421" spans="1:15" s="502" customFormat="1" ht="187.5" customHeight="1">
      <c r="A421" s="455"/>
      <c r="B421" s="438"/>
      <c r="C421" s="437"/>
      <c r="D421" s="712"/>
      <c r="E421" s="712"/>
      <c r="F421" s="712"/>
      <c r="G421" s="456"/>
      <c r="H421" s="469"/>
      <c r="I421" s="470"/>
      <c r="J421" s="471"/>
      <c r="K421" s="472"/>
      <c r="L421" s="503"/>
      <c r="M421" s="501"/>
      <c r="N421" s="501"/>
      <c r="O421" s="501"/>
    </row>
    <row r="422" spans="1:15" s="502" customFormat="1" ht="18.75" customHeight="1">
      <c r="A422" s="455"/>
      <c r="B422" s="712"/>
      <c r="C422" s="712"/>
      <c r="D422" s="712"/>
      <c r="E422" s="712"/>
      <c r="F422" s="712"/>
      <c r="G422" s="456"/>
      <c r="H422" s="469"/>
      <c r="I422" s="470"/>
      <c r="J422" s="471"/>
      <c r="K422" s="472"/>
      <c r="L422" s="503"/>
      <c r="M422" s="501"/>
      <c r="N422" s="501"/>
      <c r="O422" s="501"/>
    </row>
    <row r="423" spans="1:15" s="502" customFormat="1" ht="18.75" customHeight="1">
      <c r="A423" s="455"/>
      <c r="B423" s="438"/>
      <c r="C423" s="437"/>
      <c r="D423" s="461"/>
      <c r="E423" s="462"/>
      <c r="F423" s="462"/>
      <c r="G423" s="456"/>
      <c r="H423" s="469"/>
      <c r="I423" s="473"/>
      <c r="J423" s="471"/>
      <c r="K423" s="472"/>
      <c r="L423" s="503"/>
      <c r="M423" s="501"/>
      <c r="N423" s="501"/>
      <c r="O423" s="501"/>
    </row>
    <row r="424" spans="1:15" s="502" customFormat="1" ht="206.25" customHeight="1">
      <c r="A424" s="455"/>
      <c r="B424" s="438"/>
      <c r="C424" s="437"/>
      <c r="D424" s="712"/>
      <c r="E424" s="712"/>
      <c r="F424" s="712"/>
      <c r="G424" s="456"/>
      <c r="H424" s="469"/>
      <c r="I424" s="470"/>
      <c r="J424" s="471"/>
      <c r="K424" s="472"/>
      <c r="L424" s="503"/>
      <c r="M424" s="501"/>
      <c r="N424" s="501"/>
      <c r="O424" s="501"/>
    </row>
    <row r="425" spans="1:15" s="502" customFormat="1" ht="18.75" customHeight="1">
      <c r="A425" s="455"/>
      <c r="B425" s="712"/>
      <c r="C425" s="712"/>
      <c r="D425" s="712"/>
      <c r="E425" s="712"/>
      <c r="F425" s="712"/>
      <c r="G425" s="456"/>
      <c r="H425" s="469"/>
      <c r="I425" s="470"/>
      <c r="J425" s="471"/>
      <c r="K425" s="472"/>
      <c r="L425" s="503"/>
      <c r="M425" s="501"/>
      <c r="N425" s="501"/>
      <c r="O425" s="501"/>
    </row>
    <row r="426" spans="1:15" s="502" customFormat="1" ht="18.75" customHeight="1">
      <c r="A426" s="455"/>
      <c r="B426" s="464"/>
      <c r="C426" s="461"/>
      <c r="D426" s="461"/>
      <c r="E426" s="462"/>
      <c r="F426" s="462"/>
      <c r="G426" s="456"/>
      <c r="H426" s="469"/>
      <c r="I426" s="473"/>
      <c r="J426" s="471"/>
      <c r="K426" s="472"/>
      <c r="L426" s="503"/>
      <c r="M426" s="501"/>
      <c r="N426" s="501"/>
      <c r="O426" s="501"/>
    </row>
    <row r="427" spans="1:15" s="502" customFormat="1" ht="56.25" customHeight="1">
      <c r="A427" s="455"/>
      <c r="B427" s="713"/>
      <c r="C427" s="713"/>
      <c r="D427" s="713"/>
      <c r="E427" s="713"/>
      <c r="F427" s="713"/>
      <c r="G427" s="456"/>
      <c r="H427" s="474"/>
      <c r="I427" s="475"/>
      <c r="J427" s="476"/>
      <c r="K427" s="477"/>
      <c r="L427" s="503"/>
      <c r="M427" s="501"/>
      <c r="N427" s="501"/>
      <c r="O427" s="501"/>
    </row>
    <row r="428" spans="1:15" s="502" customFormat="1" ht="18.75" customHeight="1">
      <c r="A428" s="455"/>
      <c r="B428" s="464"/>
      <c r="C428" s="461"/>
      <c r="D428" s="712"/>
      <c r="E428" s="712"/>
      <c r="F428" s="712"/>
      <c r="G428" s="456"/>
      <c r="H428" s="469"/>
      <c r="I428" s="470"/>
      <c r="J428" s="471"/>
      <c r="K428" s="472"/>
      <c r="L428" s="503"/>
      <c r="M428" s="501"/>
      <c r="N428" s="501"/>
      <c r="O428" s="501"/>
    </row>
    <row r="429" spans="1:15" s="502" customFormat="1" ht="18.75" customHeight="1">
      <c r="A429" s="455"/>
      <c r="B429" s="712"/>
      <c r="C429" s="712"/>
      <c r="D429" s="712"/>
      <c r="E429" s="712"/>
      <c r="F429" s="712"/>
      <c r="G429" s="456"/>
      <c r="H429" s="469"/>
      <c r="I429" s="470"/>
      <c r="J429" s="471"/>
      <c r="K429" s="472"/>
      <c r="L429" s="503"/>
      <c r="M429" s="501"/>
      <c r="N429" s="501"/>
      <c r="O429" s="501"/>
    </row>
    <row r="430" spans="1:15" s="502" customFormat="1" ht="18.75" customHeight="1">
      <c r="A430" s="455"/>
      <c r="B430" s="438"/>
      <c r="C430" s="437"/>
      <c r="D430" s="461"/>
      <c r="E430" s="462"/>
      <c r="F430" s="462"/>
      <c r="G430" s="456"/>
      <c r="H430" s="469"/>
      <c r="I430" s="473"/>
      <c r="J430" s="471"/>
      <c r="K430" s="472"/>
      <c r="L430" s="503"/>
      <c r="M430" s="501"/>
      <c r="N430" s="501"/>
      <c r="O430" s="501"/>
    </row>
    <row r="431" spans="1:15" s="502" customFormat="1" ht="18.75" customHeight="1">
      <c r="A431" s="455"/>
      <c r="B431" s="438"/>
      <c r="C431" s="437"/>
      <c r="D431" s="712"/>
      <c r="E431" s="712"/>
      <c r="F431" s="712"/>
      <c r="G431" s="456"/>
      <c r="H431" s="469"/>
      <c r="I431" s="470"/>
      <c r="J431" s="471"/>
      <c r="K431" s="472"/>
      <c r="L431" s="503"/>
      <c r="M431" s="501"/>
      <c r="N431" s="501"/>
      <c r="O431" s="501"/>
    </row>
    <row r="432" spans="1:15" s="502" customFormat="1" ht="18.75" customHeight="1">
      <c r="A432" s="455"/>
      <c r="B432" s="712"/>
      <c r="C432" s="712"/>
      <c r="D432" s="712"/>
      <c r="E432" s="712"/>
      <c r="F432" s="712"/>
      <c r="G432" s="456"/>
      <c r="H432" s="469"/>
      <c r="I432" s="470"/>
      <c r="J432" s="471"/>
      <c r="K432" s="472"/>
      <c r="L432" s="503"/>
      <c r="M432" s="501"/>
      <c r="N432" s="501"/>
      <c r="O432" s="501"/>
    </row>
    <row r="433" spans="1:15" s="502" customFormat="1" ht="18.75" customHeight="1">
      <c r="A433" s="455"/>
      <c r="B433" s="438"/>
      <c r="C433" s="437"/>
      <c r="D433" s="461"/>
      <c r="E433" s="462"/>
      <c r="F433" s="462"/>
      <c r="G433" s="456"/>
      <c r="H433" s="469"/>
      <c r="I433" s="473"/>
      <c r="J433" s="471"/>
      <c r="K433" s="472"/>
      <c r="L433" s="503"/>
      <c r="M433" s="501"/>
      <c r="N433" s="501"/>
      <c r="O433" s="501"/>
    </row>
    <row r="434" spans="1:15" s="502" customFormat="1" ht="206.25" customHeight="1">
      <c r="A434" s="455"/>
      <c r="B434" s="438"/>
      <c r="C434" s="437"/>
      <c r="D434" s="712"/>
      <c r="E434" s="712"/>
      <c r="F434" s="712"/>
      <c r="G434" s="456"/>
      <c r="H434" s="469"/>
      <c r="I434" s="470"/>
      <c r="J434" s="471"/>
      <c r="K434" s="472"/>
      <c r="L434" s="503"/>
      <c r="M434" s="501"/>
      <c r="N434" s="501"/>
      <c r="O434" s="501"/>
    </row>
    <row r="435" spans="1:15" s="502" customFormat="1" ht="37.5" customHeight="1">
      <c r="A435" s="455"/>
      <c r="B435" s="712"/>
      <c r="C435" s="712"/>
      <c r="D435" s="712"/>
      <c r="E435" s="712"/>
      <c r="F435" s="712"/>
      <c r="G435" s="456"/>
      <c r="H435" s="469"/>
      <c r="I435" s="470"/>
      <c r="J435" s="471"/>
      <c r="K435" s="472"/>
      <c r="L435" s="503"/>
      <c r="M435" s="501"/>
      <c r="N435" s="501"/>
      <c r="O435" s="501"/>
    </row>
    <row r="436" spans="1:15" s="502" customFormat="1" ht="18.75" customHeight="1">
      <c r="A436" s="455"/>
      <c r="B436" s="438"/>
      <c r="C436" s="437"/>
      <c r="D436" s="437"/>
      <c r="E436" s="456"/>
      <c r="F436" s="456"/>
      <c r="G436" s="456"/>
      <c r="H436" s="469"/>
      <c r="I436" s="470"/>
      <c r="J436" s="471"/>
      <c r="K436" s="472"/>
      <c r="L436" s="503"/>
      <c r="M436" s="501"/>
      <c r="N436" s="501"/>
      <c r="O436" s="501"/>
    </row>
    <row r="437" spans="1:15" s="502" customFormat="1" ht="18.75" customHeight="1">
      <c r="A437" s="455"/>
      <c r="B437" s="438"/>
      <c r="C437" s="437"/>
      <c r="D437" s="437"/>
      <c r="E437" s="456"/>
      <c r="F437" s="456"/>
      <c r="G437" s="456"/>
      <c r="H437" s="469"/>
      <c r="I437" s="470"/>
      <c r="J437" s="471"/>
      <c r="K437" s="472"/>
      <c r="L437" s="503"/>
      <c r="M437" s="501"/>
      <c r="N437" s="501"/>
      <c r="O437" s="501"/>
    </row>
    <row r="438" spans="1:15" s="502" customFormat="1" ht="150" customHeight="1">
      <c r="A438" s="455"/>
      <c r="B438" s="438"/>
      <c r="C438" s="437"/>
      <c r="D438" s="712"/>
      <c r="E438" s="712"/>
      <c r="F438" s="712"/>
      <c r="G438" s="456"/>
      <c r="H438" s="469"/>
      <c r="I438" s="470"/>
      <c r="J438" s="471"/>
      <c r="K438" s="472"/>
      <c r="L438" s="503"/>
      <c r="M438" s="501"/>
      <c r="N438" s="501"/>
      <c r="O438" s="501"/>
    </row>
    <row r="439" spans="1:15" s="502" customFormat="1" ht="93.75" customHeight="1">
      <c r="A439" s="455"/>
      <c r="B439" s="712"/>
      <c r="C439" s="712"/>
      <c r="D439" s="712"/>
      <c r="E439" s="712"/>
      <c r="F439" s="712"/>
      <c r="G439" s="456"/>
      <c r="H439" s="469"/>
      <c r="I439" s="470"/>
      <c r="J439" s="471"/>
      <c r="K439" s="472"/>
      <c r="L439" s="503"/>
      <c r="M439" s="501"/>
      <c r="N439" s="501"/>
      <c r="O439" s="501"/>
    </row>
    <row r="440" spans="1:15" s="502" customFormat="1" ht="18.75" customHeight="1">
      <c r="A440" s="455"/>
      <c r="B440" s="464"/>
      <c r="C440" s="461"/>
      <c r="D440" s="461"/>
      <c r="E440" s="462"/>
      <c r="F440" s="462"/>
      <c r="G440" s="456"/>
      <c r="H440" s="469"/>
      <c r="I440" s="473"/>
      <c r="J440" s="471"/>
      <c r="K440" s="472"/>
      <c r="L440" s="503"/>
      <c r="M440" s="501"/>
      <c r="N440" s="501"/>
      <c r="O440" s="501"/>
    </row>
    <row r="441" spans="1:15" s="502" customFormat="1" ht="75" customHeight="1">
      <c r="A441" s="455"/>
      <c r="B441" s="713"/>
      <c r="C441" s="713"/>
      <c r="D441" s="713"/>
      <c r="E441" s="713"/>
      <c r="F441" s="713"/>
      <c r="G441" s="456"/>
      <c r="H441" s="474"/>
      <c r="I441" s="475"/>
      <c r="J441" s="476"/>
      <c r="K441" s="477"/>
      <c r="L441" s="503"/>
      <c r="M441" s="501"/>
      <c r="N441" s="501"/>
      <c r="O441" s="501"/>
    </row>
    <row r="442" spans="1:15" s="502" customFormat="1" ht="187.5" customHeight="1">
      <c r="A442" s="455"/>
      <c r="B442" s="464"/>
      <c r="C442" s="461"/>
      <c r="D442" s="712"/>
      <c r="E442" s="712"/>
      <c r="F442" s="712"/>
      <c r="G442" s="456"/>
      <c r="H442" s="469"/>
      <c r="I442" s="470"/>
      <c r="J442" s="471"/>
      <c r="K442" s="472"/>
      <c r="L442" s="503"/>
      <c r="M442" s="501"/>
      <c r="N442" s="501"/>
      <c r="O442" s="501"/>
    </row>
    <row r="443" spans="1:15" s="502" customFormat="1" ht="18.75" customHeight="1">
      <c r="A443" s="455"/>
      <c r="B443" s="712"/>
      <c r="C443" s="712"/>
      <c r="D443" s="712"/>
      <c r="E443" s="712"/>
      <c r="F443" s="712"/>
      <c r="G443" s="456"/>
      <c r="H443" s="469"/>
      <c r="I443" s="470"/>
      <c r="J443" s="471"/>
      <c r="K443" s="472"/>
      <c r="L443" s="503"/>
      <c r="M443" s="501"/>
      <c r="N443" s="501"/>
      <c r="O443" s="501"/>
    </row>
    <row r="444" spans="1:15" s="502" customFormat="1" ht="18.75" customHeight="1">
      <c r="A444" s="455"/>
      <c r="B444" s="438"/>
      <c r="C444" s="437"/>
      <c r="D444" s="461"/>
      <c r="E444" s="462"/>
      <c r="F444" s="462"/>
      <c r="G444" s="456"/>
      <c r="H444" s="469"/>
      <c r="I444" s="473"/>
      <c r="J444" s="471"/>
      <c r="K444" s="472"/>
      <c r="L444" s="503"/>
      <c r="M444" s="501"/>
      <c r="N444" s="501"/>
      <c r="O444" s="501"/>
    </row>
    <row r="445" spans="1:15" s="502" customFormat="1" ht="213.75" customHeight="1">
      <c r="A445" s="455"/>
      <c r="B445" s="438"/>
      <c r="C445" s="437"/>
      <c r="D445" s="712"/>
      <c r="E445" s="712"/>
      <c r="F445" s="712"/>
      <c r="G445" s="456"/>
      <c r="H445" s="469"/>
      <c r="I445" s="470"/>
      <c r="J445" s="471"/>
      <c r="K445" s="472"/>
      <c r="L445" s="503"/>
      <c r="M445" s="501"/>
      <c r="N445" s="501"/>
      <c r="O445" s="501"/>
    </row>
    <row r="446" spans="1:15" s="502" customFormat="1" ht="18.75" customHeight="1">
      <c r="A446" s="455"/>
      <c r="B446" s="712"/>
      <c r="C446" s="712"/>
      <c r="D446" s="712"/>
      <c r="E446" s="712"/>
      <c r="F446" s="712"/>
      <c r="G446" s="456"/>
      <c r="H446" s="469"/>
      <c r="I446" s="470"/>
      <c r="J446" s="471"/>
      <c r="K446" s="472"/>
      <c r="L446" s="503"/>
      <c r="M446" s="501"/>
      <c r="N446" s="501"/>
      <c r="O446" s="501"/>
    </row>
    <row r="447" spans="1:15" s="502" customFormat="1" ht="18.75" customHeight="1">
      <c r="A447" s="455"/>
      <c r="B447" s="438"/>
      <c r="C447" s="437"/>
      <c r="D447" s="437"/>
      <c r="E447" s="456"/>
      <c r="F447" s="456"/>
      <c r="G447" s="456"/>
      <c r="H447" s="469"/>
      <c r="I447" s="470"/>
      <c r="J447" s="471"/>
      <c r="K447" s="472"/>
      <c r="L447" s="503"/>
      <c r="M447" s="501"/>
      <c r="N447" s="501"/>
      <c r="O447" s="501"/>
    </row>
    <row r="448" spans="1:15" s="502" customFormat="1" ht="37.5" customHeight="1">
      <c r="A448" s="455"/>
      <c r="B448" s="438"/>
      <c r="C448" s="437"/>
      <c r="D448" s="437"/>
      <c r="E448" s="456"/>
      <c r="F448" s="456"/>
      <c r="G448" s="456"/>
      <c r="H448" s="469"/>
      <c r="I448" s="470"/>
      <c r="J448" s="471"/>
      <c r="K448" s="472"/>
      <c r="L448" s="503"/>
      <c r="M448" s="501"/>
      <c r="N448" s="501"/>
      <c r="O448" s="501"/>
    </row>
    <row r="449" spans="1:15" s="502" customFormat="1" ht="150" customHeight="1">
      <c r="A449" s="455"/>
      <c r="B449" s="438"/>
      <c r="C449" s="437"/>
      <c r="D449" s="712"/>
      <c r="E449" s="712"/>
      <c r="F449" s="712"/>
      <c r="G449" s="456"/>
      <c r="H449" s="469"/>
      <c r="I449" s="470"/>
      <c r="J449" s="471"/>
      <c r="K449" s="472"/>
      <c r="L449" s="503"/>
      <c r="M449" s="501"/>
      <c r="N449" s="501"/>
      <c r="O449" s="501"/>
    </row>
    <row r="450" spans="1:15" s="502" customFormat="1" ht="93.75" customHeight="1">
      <c r="A450" s="455"/>
      <c r="B450" s="712"/>
      <c r="C450" s="712"/>
      <c r="D450" s="712"/>
      <c r="E450" s="712"/>
      <c r="F450" s="712"/>
      <c r="G450" s="456"/>
      <c r="H450" s="469"/>
      <c r="I450" s="470"/>
      <c r="J450" s="471"/>
      <c r="K450" s="472"/>
      <c r="L450" s="503"/>
      <c r="M450" s="501"/>
      <c r="N450" s="501"/>
      <c r="O450" s="501"/>
    </row>
    <row r="451" spans="1:15" s="502" customFormat="1" ht="37.5" customHeight="1">
      <c r="A451" s="455"/>
      <c r="B451" s="464"/>
      <c r="C451" s="461"/>
      <c r="D451" s="461"/>
      <c r="E451" s="462"/>
      <c r="F451" s="462"/>
      <c r="G451" s="456"/>
      <c r="H451" s="469"/>
      <c r="I451" s="473"/>
      <c r="J451" s="471"/>
      <c r="K451" s="472"/>
      <c r="L451" s="503"/>
      <c r="M451" s="501"/>
      <c r="N451" s="501"/>
      <c r="O451" s="501"/>
    </row>
    <row r="452" spans="1:15" s="502" customFormat="1" ht="37.5" customHeight="1">
      <c r="A452" s="455"/>
      <c r="B452" s="712"/>
      <c r="C452" s="712"/>
      <c r="D452" s="712"/>
      <c r="E452" s="712"/>
      <c r="F452" s="712"/>
      <c r="G452" s="456"/>
      <c r="H452" s="469"/>
      <c r="I452" s="470"/>
      <c r="J452" s="471"/>
      <c r="K452" s="472"/>
      <c r="L452" s="503"/>
      <c r="M452" s="501"/>
      <c r="N452" s="501"/>
      <c r="O452" s="501"/>
    </row>
    <row r="453" spans="1:15" s="502" customFormat="1" ht="37.5" customHeight="1">
      <c r="A453" s="455"/>
      <c r="B453" s="438"/>
      <c r="C453" s="437"/>
      <c r="D453" s="461"/>
      <c r="E453" s="462"/>
      <c r="F453" s="462"/>
      <c r="G453" s="456"/>
      <c r="H453" s="469"/>
      <c r="I453" s="473"/>
      <c r="J453" s="471"/>
      <c r="K453" s="472"/>
      <c r="L453" s="503"/>
      <c r="M453" s="501"/>
      <c r="N453" s="501"/>
      <c r="O453" s="501"/>
    </row>
    <row r="454" spans="1:15" s="502" customFormat="1" ht="208.5" customHeight="1">
      <c r="A454" s="455"/>
      <c r="B454" s="438"/>
      <c r="C454" s="437"/>
      <c r="D454" s="712"/>
      <c r="E454" s="712"/>
      <c r="F454" s="712"/>
      <c r="G454" s="456"/>
      <c r="H454" s="469"/>
      <c r="I454" s="470"/>
      <c r="J454" s="471"/>
      <c r="K454" s="472"/>
      <c r="L454" s="503"/>
      <c r="M454" s="501"/>
      <c r="N454" s="501"/>
      <c r="O454" s="501"/>
    </row>
    <row r="455" spans="1:15" s="502" customFormat="1" ht="18.75" customHeight="1">
      <c r="A455" s="455"/>
      <c r="B455" s="712"/>
      <c r="C455" s="712"/>
      <c r="D455" s="712"/>
      <c r="E455" s="712"/>
      <c r="F455" s="712"/>
      <c r="G455" s="456"/>
      <c r="H455" s="469"/>
      <c r="I455" s="470"/>
      <c r="J455" s="471"/>
      <c r="K455" s="472"/>
      <c r="L455" s="503"/>
      <c r="M455" s="501"/>
      <c r="N455" s="501"/>
      <c r="O455" s="501"/>
    </row>
    <row r="456" spans="1:15" s="502" customFormat="1" ht="37.5" customHeight="1">
      <c r="A456" s="455"/>
      <c r="B456" s="438"/>
      <c r="C456" s="437"/>
      <c r="D456" s="461"/>
      <c r="E456" s="462"/>
      <c r="F456" s="462"/>
      <c r="G456" s="456"/>
      <c r="H456" s="469"/>
      <c r="I456" s="473"/>
      <c r="J456" s="471"/>
      <c r="K456" s="472"/>
      <c r="L456" s="503"/>
      <c r="M456" s="501"/>
      <c r="N456" s="501"/>
      <c r="O456" s="501"/>
    </row>
    <row r="457" spans="1:15" s="502" customFormat="1" ht="213.75" customHeight="1">
      <c r="A457" s="455"/>
      <c r="B457" s="438"/>
      <c r="C457" s="437"/>
      <c r="D457" s="712"/>
      <c r="E457" s="712"/>
      <c r="F457" s="712"/>
      <c r="G457" s="456"/>
      <c r="H457" s="469"/>
      <c r="I457" s="470"/>
      <c r="J457" s="471"/>
      <c r="K457" s="472"/>
      <c r="L457" s="503"/>
      <c r="M457" s="501"/>
      <c r="N457" s="501"/>
      <c r="O457" s="501"/>
    </row>
    <row r="458" spans="1:15" s="502" customFormat="1" ht="18.75" customHeight="1">
      <c r="A458" s="455"/>
      <c r="B458" s="712"/>
      <c r="C458" s="712"/>
      <c r="D458" s="712"/>
      <c r="E458" s="712"/>
      <c r="F458" s="712"/>
      <c r="G458" s="456"/>
      <c r="H458" s="469"/>
      <c r="I458" s="470"/>
      <c r="J458" s="471"/>
      <c r="K458" s="472"/>
      <c r="L458" s="503"/>
      <c r="M458" s="501"/>
      <c r="N458" s="501"/>
      <c r="O458" s="501"/>
    </row>
    <row r="459" spans="1:15" s="502" customFormat="1" ht="37.5" customHeight="1">
      <c r="A459" s="455"/>
      <c r="B459" s="438"/>
      <c r="C459" s="437"/>
      <c r="D459" s="437"/>
      <c r="E459" s="456"/>
      <c r="F459" s="456"/>
      <c r="G459" s="456"/>
      <c r="H459" s="469"/>
      <c r="I459" s="470"/>
      <c r="J459" s="471"/>
      <c r="K459" s="472"/>
      <c r="L459" s="503"/>
      <c r="M459" s="501"/>
      <c r="N459" s="501"/>
      <c r="O459" s="501"/>
    </row>
    <row r="460" spans="1:15" s="502" customFormat="1" ht="17.25" customHeight="1">
      <c r="A460" s="486"/>
      <c r="B460" s="487"/>
      <c r="C460" s="487"/>
      <c r="D460" s="487"/>
      <c r="E460" s="487"/>
      <c r="F460" s="487"/>
      <c r="G460" s="487"/>
      <c r="H460" s="488"/>
      <c r="I460" s="489"/>
      <c r="J460" s="490"/>
      <c r="K460" s="477"/>
      <c r="L460" s="501"/>
      <c r="M460" s="501"/>
      <c r="N460" s="501"/>
      <c r="O460" s="501"/>
    </row>
    <row r="461" s="502" customFormat="1" ht="12.75"/>
    <row r="462" s="502" customFormat="1" ht="12.75"/>
    <row r="463" s="502" customFormat="1" ht="12.75"/>
    <row r="464" s="502" customFormat="1" ht="12.75"/>
    <row r="465" s="502" customFormat="1" ht="12.75"/>
    <row r="466" s="502" customFormat="1" ht="12.75"/>
    <row r="467" s="502" customFormat="1" ht="12.75"/>
    <row r="468" s="502" customFormat="1" ht="12.75"/>
    <row r="469" s="502" customFormat="1" ht="12.75"/>
    <row r="470" s="502" customFormat="1" ht="12.75"/>
    <row r="471" s="502" customFormat="1" ht="12.75"/>
    <row r="472" s="502" customFormat="1" ht="12.75"/>
    <row r="473" s="502" customFormat="1" ht="12.75"/>
    <row r="474" s="502" customFormat="1" ht="12.75"/>
    <row r="475" s="502" customFormat="1" ht="12.75"/>
    <row r="476" s="502" customFormat="1" ht="12.75"/>
    <row r="477" s="502" customFormat="1" ht="12.75"/>
    <row r="478" s="502" customFormat="1" ht="12.75"/>
    <row r="479" s="502" customFormat="1" ht="12.75"/>
    <row r="480" s="502" customFormat="1" ht="12.75"/>
    <row r="481" s="502" customFormat="1" ht="12.75"/>
    <row r="482" s="502" customFormat="1" ht="12.75"/>
    <row r="483" s="502" customFormat="1" ht="12.75"/>
    <row r="484" s="502" customFormat="1" ht="12.75"/>
    <row r="485" s="502" customFormat="1" ht="12.75"/>
    <row r="486" s="502" customFormat="1" ht="12.75"/>
    <row r="487" s="502" customFormat="1" ht="12.75"/>
    <row r="488" s="502" customFormat="1" ht="12.75"/>
    <row r="489" s="502" customFormat="1" ht="12.75"/>
    <row r="490" s="502" customFormat="1" ht="12.75"/>
    <row r="491" s="502" customFormat="1" ht="12.75"/>
    <row r="492" s="502" customFormat="1" ht="12.75"/>
    <row r="493" s="502" customFormat="1" ht="12.75"/>
    <row r="494" s="502" customFormat="1" ht="12.75"/>
    <row r="495" s="502" customFormat="1" ht="12.75"/>
    <row r="496" s="502" customFormat="1" ht="12.75"/>
    <row r="497" s="502" customFormat="1" ht="12.75"/>
    <row r="498" s="502" customFormat="1" ht="12.75"/>
    <row r="499" s="502" customFormat="1" ht="12.75"/>
    <row r="500" s="502" customFormat="1" ht="12.75"/>
    <row r="501" s="502" customFormat="1" ht="12.75"/>
    <row r="502" s="502" customFormat="1" ht="12.75"/>
    <row r="503" s="502" customFormat="1" ht="12.75"/>
    <row r="504" s="502" customFormat="1" ht="12.75"/>
    <row r="505" s="502" customFormat="1" ht="12.75"/>
    <row r="506" s="502" customFormat="1" ht="12.75"/>
    <row r="507" s="502" customFormat="1" ht="12.75"/>
    <row r="508" s="502" customFormat="1" ht="12.75"/>
    <row r="509" s="502" customFormat="1" ht="12.75"/>
    <row r="510" s="502" customFormat="1" ht="12.75"/>
    <row r="511" s="502" customFormat="1" ht="12.75"/>
    <row r="512" s="502" customFormat="1" ht="12.75"/>
    <row r="513" s="502" customFormat="1" ht="12.75"/>
    <row r="514" s="502" customFormat="1" ht="12.75"/>
    <row r="515" s="502" customFormat="1" ht="12.75"/>
    <row r="516" s="502" customFormat="1" ht="12.75"/>
    <row r="517" s="502" customFormat="1" ht="12.75"/>
    <row r="518" s="502" customFormat="1" ht="12.75"/>
    <row r="519" s="502" customFormat="1" ht="12.75"/>
    <row r="520" s="502" customFormat="1" ht="12.75"/>
    <row r="521" s="502" customFormat="1" ht="12.75"/>
    <row r="522" s="502" customFormat="1" ht="12.75"/>
    <row r="523" s="502" customFormat="1" ht="12.75"/>
    <row r="524" s="502" customFormat="1" ht="12.75"/>
    <row r="525" s="502" customFormat="1" ht="12.75"/>
    <row r="526" s="502" customFormat="1" ht="12.75"/>
    <row r="527" s="502" customFormat="1" ht="12.75"/>
    <row r="528" s="502" customFormat="1" ht="12.75"/>
    <row r="529" s="502" customFormat="1" ht="12.75"/>
    <row r="530" s="502" customFormat="1" ht="12.75"/>
    <row r="531" s="502" customFormat="1" ht="12.75"/>
    <row r="532" s="502" customFormat="1" ht="12.75"/>
    <row r="533" s="502" customFormat="1" ht="12.75"/>
    <row r="534" s="502" customFormat="1" ht="12.75"/>
    <row r="535" s="502" customFormat="1" ht="12.75"/>
    <row r="536" s="502" customFormat="1" ht="12.75"/>
    <row r="537" s="502" customFormat="1" ht="12.75"/>
    <row r="538" s="502" customFormat="1" ht="12.75"/>
    <row r="539" s="502" customFormat="1" ht="12.75"/>
    <row r="540" s="502" customFormat="1" ht="12.75"/>
    <row r="541" s="502" customFormat="1" ht="12.75"/>
    <row r="542" s="502" customFormat="1" ht="12.75"/>
    <row r="543" s="502" customFormat="1" ht="12.75"/>
    <row r="544" s="502" customFormat="1" ht="12.75"/>
    <row r="545" s="502" customFormat="1" ht="12.75"/>
    <row r="546" s="502" customFormat="1" ht="12.75"/>
    <row r="547" s="502" customFormat="1" ht="12.75"/>
    <row r="548" s="502" customFormat="1" ht="12.75"/>
    <row r="549" s="502" customFormat="1" ht="12.75"/>
    <row r="550" s="502" customFormat="1" ht="12.75"/>
    <row r="551" s="502" customFormat="1" ht="12.75"/>
    <row r="552" s="502" customFormat="1" ht="12.75"/>
    <row r="553" s="502" customFormat="1" ht="12.75"/>
    <row r="554" s="502" customFormat="1" ht="12.75"/>
    <row r="555" s="502" customFormat="1" ht="12.75"/>
    <row r="556" s="502" customFormat="1" ht="12.75"/>
    <row r="557" s="502" customFormat="1" ht="12.75"/>
    <row r="558" s="502" customFormat="1" ht="12.75"/>
    <row r="559" s="502" customFormat="1" ht="12.75"/>
    <row r="560" s="502" customFormat="1" ht="12.75"/>
    <row r="561" s="502" customFormat="1" ht="12.75"/>
    <row r="562" s="502" customFormat="1" ht="12.75"/>
    <row r="563" s="502" customFormat="1" ht="12.75"/>
    <row r="564" s="502" customFormat="1" ht="12.75"/>
    <row r="565" s="502" customFormat="1" ht="12.75"/>
    <row r="566" s="502" customFormat="1" ht="12.75"/>
    <row r="567" s="502" customFormat="1" ht="12.75"/>
    <row r="568" s="502" customFormat="1" ht="12.75"/>
    <row r="569" s="502" customFormat="1" ht="12.75"/>
    <row r="570" s="502" customFormat="1" ht="12.75"/>
    <row r="571" s="502" customFormat="1" ht="12.75"/>
    <row r="572" s="502" customFormat="1" ht="12.75"/>
    <row r="573" s="502" customFormat="1" ht="12.75"/>
    <row r="574" s="502" customFormat="1" ht="12.75"/>
    <row r="575" s="502" customFormat="1" ht="12.75"/>
    <row r="576" s="502" customFormat="1" ht="12.75"/>
    <row r="577" s="502" customFormat="1" ht="12.75"/>
    <row r="578" s="502" customFormat="1" ht="12.75"/>
    <row r="579" s="502" customFormat="1" ht="12.75"/>
    <row r="580" s="502" customFormat="1" ht="12.75"/>
    <row r="581" s="502" customFormat="1" ht="12.75"/>
    <row r="582" s="502" customFormat="1" ht="12.75"/>
    <row r="583" s="502" customFormat="1" ht="12.75"/>
    <row r="584" s="502" customFormat="1" ht="12.75"/>
    <row r="585" s="502" customFormat="1" ht="12.75"/>
    <row r="586" s="502" customFormat="1" ht="12.75"/>
    <row r="587" s="502" customFormat="1" ht="12.75"/>
    <row r="588" s="502" customFormat="1" ht="12.75"/>
    <row r="589" s="502" customFormat="1" ht="12.75"/>
    <row r="590" s="502" customFormat="1" ht="12.75"/>
    <row r="591" s="502" customFormat="1" ht="12.75"/>
    <row r="592" s="502" customFormat="1" ht="12.75"/>
    <row r="593" s="502" customFormat="1" ht="12.75"/>
    <row r="594" s="502" customFormat="1" ht="12.75"/>
    <row r="595" s="502" customFormat="1" ht="12.75"/>
    <row r="596" s="502" customFormat="1" ht="12.75"/>
    <row r="597" s="502" customFormat="1" ht="12.75"/>
    <row r="598" s="502" customFormat="1" ht="12.75"/>
    <row r="599" s="502" customFormat="1" ht="12.75"/>
    <row r="600" s="502" customFormat="1" ht="12.75"/>
    <row r="601" s="502" customFormat="1" ht="12.75"/>
    <row r="602" s="502" customFormat="1" ht="12.75"/>
    <row r="603" s="502" customFormat="1" ht="12.75"/>
    <row r="604" s="502" customFormat="1" ht="12.75"/>
    <row r="605" s="502" customFormat="1" ht="12.75"/>
    <row r="606" s="502" customFormat="1" ht="12.75"/>
    <row r="607" s="502" customFormat="1" ht="12.75"/>
    <row r="608" s="502" customFormat="1" ht="12.75"/>
    <row r="609" s="502" customFormat="1" ht="12.75"/>
    <row r="610" s="502" customFormat="1" ht="12.75"/>
    <row r="611" s="502" customFormat="1" ht="12.75"/>
    <row r="612" s="502" customFormat="1" ht="12.75"/>
    <row r="613" s="502" customFormat="1" ht="12.75"/>
    <row r="614" s="502" customFormat="1" ht="12.75"/>
    <row r="615" s="502" customFormat="1" ht="12.75"/>
    <row r="616" s="502" customFormat="1" ht="12.75"/>
    <row r="617" s="502" customFormat="1" ht="12.75"/>
    <row r="618" s="502" customFormat="1" ht="12.75"/>
    <row r="619" s="502" customFormat="1" ht="12.75"/>
    <row r="620" s="502" customFormat="1" ht="12.75"/>
    <row r="621" s="502" customFormat="1" ht="12.75"/>
    <row r="622" s="502" customFormat="1" ht="12.75"/>
    <row r="623" s="502" customFormat="1" ht="12.75"/>
    <row r="624" s="502" customFormat="1" ht="12.75"/>
    <row r="625" s="502" customFormat="1" ht="12.75"/>
    <row r="626" s="502" customFormat="1" ht="12.75"/>
    <row r="627" s="502" customFormat="1" ht="12.75"/>
    <row r="628" s="502" customFormat="1" ht="12.75"/>
    <row r="629" s="502" customFormat="1" ht="12.75"/>
    <row r="630" s="502" customFormat="1" ht="12.75"/>
    <row r="631" s="502" customFormat="1" ht="12.75"/>
    <row r="632" s="502" customFormat="1" ht="12.75"/>
    <row r="633" s="502" customFormat="1" ht="12.75"/>
    <row r="634" s="502" customFormat="1" ht="12.75"/>
    <row r="635" s="502" customFormat="1" ht="12.75"/>
    <row r="636" s="502" customFormat="1" ht="12.75"/>
    <row r="637" s="502" customFormat="1" ht="12.75"/>
    <row r="638" s="502" customFormat="1" ht="12.75"/>
    <row r="639" s="502" customFormat="1" ht="12.75"/>
    <row r="640" s="502" customFormat="1" ht="12.75"/>
    <row r="641" s="502" customFormat="1" ht="12.75"/>
    <row r="642" s="502" customFormat="1" ht="12.75"/>
    <row r="643" s="502" customFormat="1" ht="12.75"/>
    <row r="644" s="502" customFormat="1" ht="12.75"/>
    <row r="645" s="502" customFormat="1" ht="12.75"/>
    <row r="646" s="502" customFormat="1" ht="12.75"/>
    <row r="647" s="502" customFormat="1" ht="12.75"/>
    <row r="648" s="502" customFormat="1" ht="12.75"/>
    <row r="649" s="502" customFormat="1" ht="12.75"/>
    <row r="650" s="502" customFormat="1" ht="12.75"/>
    <row r="651" s="502" customFormat="1" ht="12.75"/>
    <row r="652" s="502" customFormat="1" ht="12.75"/>
    <row r="653" s="502" customFormat="1" ht="12.75"/>
    <row r="654" s="502" customFormat="1" ht="12.75"/>
    <row r="655" s="502" customFormat="1" ht="12.75"/>
    <row r="656" s="502" customFormat="1" ht="12.75"/>
    <row r="657" s="502" customFormat="1" ht="12.75"/>
    <row r="658" s="502" customFormat="1" ht="12.75"/>
    <row r="659" s="502" customFormat="1" ht="12.75"/>
    <row r="660" s="502" customFormat="1" ht="12.75"/>
    <row r="661" s="502" customFormat="1" ht="12.75"/>
    <row r="662" s="502" customFormat="1" ht="12.75"/>
    <row r="663" s="502" customFormat="1" ht="12.75"/>
    <row r="664" s="502" customFormat="1" ht="12.75"/>
    <row r="665" s="502" customFormat="1" ht="12.75"/>
    <row r="666" s="502" customFormat="1" ht="12.75"/>
    <row r="667" s="502" customFormat="1" ht="12.75"/>
    <row r="668" s="502" customFormat="1" ht="12.75"/>
    <row r="669" s="502" customFormat="1" ht="12.75"/>
    <row r="670" s="502" customFormat="1" ht="12.75"/>
    <row r="671" s="502" customFormat="1" ht="12.75"/>
    <row r="672" s="502" customFormat="1" ht="12.75"/>
    <row r="673" s="502" customFormat="1" ht="12.75"/>
    <row r="674" s="502" customFormat="1" ht="12.75"/>
    <row r="675" s="502" customFormat="1" ht="12.75"/>
    <row r="676" s="502" customFormat="1" ht="12.75"/>
    <row r="677" s="502" customFormat="1" ht="12.75"/>
    <row r="678" s="502" customFormat="1" ht="12.75"/>
    <row r="679" s="502" customFormat="1" ht="12.75"/>
    <row r="680" s="502" customFormat="1" ht="12.75"/>
    <row r="681" s="502" customFormat="1" ht="12.75"/>
    <row r="682" s="502" customFormat="1" ht="12.75"/>
    <row r="683" s="502" customFormat="1" ht="12.75"/>
    <row r="684" s="502" customFormat="1" ht="12.75"/>
    <row r="685" s="502" customFormat="1" ht="12.75"/>
    <row r="686" s="502" customFormat="1" ht="12.75"/>
    <row r="687" s="502" customFormat="1" ht="12.75"/>
    <row r="688" s="502" customFormat="1" ht="12.75"/>
    <row r="689" s="502" customFormat="1" ht="12.75"/>
  </sheetData>
  <mergeCells count="301">
    <mergeCell ref="B22:F22"/>
    <mergeCell ref="L2:N2"/>
    <mergeCell ref="L3:N3"/>
    <mergeCell ref="H8:K8"/>
    <mergeCell ref="B14:F14"/>
    <mergeCell ref="L11:N11"/>
    <mergeCell ref="K11:K12"/>
    <mergeCell ref="H11:H12"/>
    <mergeCell ref="I11:I12"/>
    <mergeCell ref="J11:J12"/>
    <mergeCell ref="D25:F25"/>
    <mergeCell ref="B26:F26"/>
    <mergeCell ref="D28:F28"/>
    <mergeCell ref="B29:F29"/>
    <mergeCell ref="D31:F31"/>
    <mergeCell ref="B32:F32"/>
    <mergeCell ref="D34:F34"/>
    <mergeCell ref="B35:F35"/>
    <mergeCell ref="D37:F37"/>
    <mergeCell ref="B38:F38"/>
    <mergeCell ref="D40:F40"/>
    <mergeCell ref="B41:F41"/>
    <mergeCell ref="D53:F53"/>
    <mergeCell ref="C43:F43"/>
    <mergeCell ref="D44:F44"/>
    <mergeCell ref="B45:F45"/>
    <mergeCell ref="C48:F48"/>
    <mergeCell ref="D49:F49"/>
    <mergeCell ref="B50:F50"/>
    <mergeCell ref="C52:F52"/>
    <mergeCell ref="B65:F65"/>
    <mergeCell ref="B54:F54"/>
    <mergeCell ref="D56:F56"/>
    <mergeCell ref="B58:F58"/>
    <mergeCell ref="D60:F60"/>
    <mergeCell ref="B61:F61"/>
    <mergeCell ref="B63:F63"/>
    <mergeCell ref="D64:F64"/>
    <mergeCell ref="D67:F67"/>
    <mergeCell ref="B68:F68"/>
    <mergeCell ref="B71:F71"/>
    <mergeCell ref="D72:F72"/>
    <mergeCell ref="B73:F73"/>
    <mergeCell ref="B75:F75"/>
    <mergeCell ref="B78:F78"/>
    <mergeCell ref="D79:F79"/>
    <mergeCell ref="B80:F80"/>
    <mergeCell ref="B82:F82"/>
    <mergeCell ref="B85:F85"/>
    <mergeCell ref="C86:F86"/>
    <mergeCell ref="D87:F87"/>
    <mergeCell ref="B88:F88"/>
    <mergeCell ref="D90:F90"/>
    <mergeCell ref="B91:F91"/>
    <mergeCell ref="C121:F121"/>
    <mergeCell ref="D106:F106"/>
    <mergeCell ref="C93:F93"/>
    <mergeCell ref="D94:F94"/>
    <mergeCell ref="B95:F95"/>
    <mergeCell ref="C99:F99"/>
    <mergeCell ref="D100:F100"/>
    <mergeCell ref="B103:F103"/>
    <mergeCell ref="B105:F105"/>
    <mergeCell ref="B114:F114"/>
    <mergeCell ref="D117:F117"/>
    <mergeCell ref="B118:F118"/>
    <mergeCell ref="B120:F120"/>
    <mergeCell ref="B107:F107"/>
    <mergeCell ref="D109:F109"/>
    <mergeCell ref="B111:F111"/>
    <mergeCell ref="D113:F113"/>
    <mergeCell ref="D141:F141"/>
    <mergeCell ref="B131:F131"/>
    <mergeCell ref="D133:F133"/>
    <mergeCell ref="B134:F134"/>
    <mergeCell ref="B138:F138"/>
    <mergeCell ref="C140:F140"/>
    <mergeCell ref="B159:F159"/>
    <mergeCell ref="B142:F142"/>
    <mergeCell ref="C144:F144"/>
    <mergeCell ref="D145:F145"/>
    <mergeCell ref="B146:F146"/>
    <mergeCell ref="D153:F153"/>
    <mergeCell ref="B154:F154"/>
    <mergeCell ref="B156:F156"/>
    <mergeCell ref="D158:F158"/>
    <mergeCell ref="C148:F148"/>
    <mergeCell ref="D149:F149"/>
    <mergeCell ref="B150:F150"/>
    <mergeCell ref="B152:F152"/>
    <mergeCell ref="B191:F191"/>
    <mergeCell ref="B170:F170"/>
    <mergeCell ref="B172:F172"/>
    <mergeCell ref="D174:F174"/>
    <mergeCell ref="B175:F175"/>
    <mergeCell ref="B161:F161"/>
    <mergeCell ref="B163:F163"/>
    <mergeCell ref="C198:F198"/>
    <mergeCell ref="C177:F177"/>
    <mergeCell ref="D178:F178"/>
    <mergeCell ref="B179:F179"/>
    <mergeCell ref="D184:F184"/>
    <mergeCell ref="B185:F185"/>
    <mergeCell ref="D187:F187"/>
    <mergeCell ref="B188:F188"/>
    <mergeCell ref="D190:F190"/>
    <mergeCell ref="B197:F197"/>
    <mergeCell ref="D207:F207"/>
    <mergeCell ref="B208:F208"/>
    <mergeCell ref="C210:F210"/>
    <mergeCell ref="D211:F211"/>
    <mergeCell ref="B226:F226"/>
    <mergeCell ref="B216:F216"/>
    <mergeCell ref="D218:F218"/>
    <mergeCell ref="B219:F219"/>
    <mergeCell ref="C224:F224"/>
    <mergeCell ref="D225:F225"/>
    <mergeCell ref="B222:F222"/>
    <mergeCell ref="B228:F228"/>
    <mergeCell ref="C229:F229"/>
    <mergeCell ref="D230:F230"/>
    <mergeCell ref="B231:F231"/>
    <mergeCell ref="B233:F233"/>
    <mergeCell ref="C234:F234"/>
    <mergeCell ref="D235:F235"/>
    <mergeCell ref="B236:F236"/>
    <mergeCell ref="B247:F247"/>
    <mergeCell ref="C238:F238"/>
    <mergeCell ref="D239:F239"/>
    <mergeCell ref="B240:F240"/>
    <mergeCell ref="D242:F242"/>
    <mergeCell ref="B243:F243"/>
    <mergeCell ref="B245:F245"/>
    <mergeCell ref="D246:F246"/>
    <mergeCell ref="B249:F249"/>
    <mergeCell ref="B252:F252"/>
    <mergeCell ref="D253:F253"/>
    <mergeCell ref="B254:F254"/>
    <mergeCell ref="B256:F256"/>
    <mergeCell ref="B258:F258"/>
    <mergeCell ref="D259:F259"/>
    <mergeCell ref="B260:F260"/>
    <mergeCell ref="B262:F262"/>
    <mergeCell ref="B264:F264"/>
    <mergeCell ref="C265:F265"/>
    <mergeCell ref="D266:F266"/>
    <mergeCell ref="B277:F277"/>
    <mergeCell ref="B267:F267"/>
    <mergeCell ref="D269:F269"/>
    <mergeCell ref="B270:F270"/>
    <mergeCell ref="D272:F272"/>
    <mergeCell ref="B273:F273"/>
    <mergeCell ref="C275:F275"/>
    <mergeCell ref="D276:F276"/>
    <mergeCell ref="B279:F279"/>
    <mergeCell ref="B281:F281"/>
    <mergeCell ref="D282:F282"/>
    <mergeCell ref="B283:F283"/>
    <mergeCell ref="B295:F295"/>
    <mergeCell ref="B285:F285"/>
    <mergeCell ref="D286:F286"/>
    <mergeCell ref="B287:F287"/>
    <mergeCell ref="B289:F289"/>
    <mergeCell ref="B292:F292"/>
    <mergeCell ref="C293:F293"/>
    <mergeCell ref="D294:F294"/>
    <mergeCell ref="B325:F325"/>
    <mergeCell ref="D311:F311"/>
    <mergeCell ref="D297:F297"/>
    <mergeCell ref="B298:F298"/>
    <mergeCell ref="B300:F300"/>
    <mergeCell ref="C302:F302"/>
    <mergeCell ref="D303:F303"/>
    <mergeCell ref="B304:F304"/>
    <mergeCell ref="B310:F310"/>
    <mergeCell ref="B318:F318"/>
    <mergeCell ref="B323:F323"/>
    <mergeCell ref="B312:F312"/>
    <mergeCell ref="D314:F314"/>
    <mergeCell ref="B315:F315"/>
    <mergeCell ref="D317:F317"/>
    <mergeCell ref="D393:F393"/>
    <mergeCell ref="B375:F375"/>
    <mergeCell ref="D377:F377"/>
    <mergeCell ref="B378:F378"/>
    <mergeCell ref="B380:F380"/>
    <mergeCell ref="D382:F382"/>
    <mergeCell ref="B383:F383"/>
    <mergeCell ref="B385:F385"/>
    <mergeCell ref="D387:F387"/>
    <mergeCell ref="B388:F388"/>
    <mergeCell ref="B394:F394"/>
    <mergeCell ref="B396:F396"/>
    <mergeCell ref="D397:F397"/>
    <mergeCell ref="B398:F398"/>
    <mergeCell ref="B400:F400"/>
    <mergeCell ref="B402:F402"/>
    <mergeCell ref="D403:F403"/>
    <mergeCell ref="B404:F404"/>
    <mergeCell ref="D406:F406"/>
    <mergeCell ref="B407:F407"/>
    <mergeCell ref="D409:F409"/>
    <mergeCell ref="B410:F410"/>
    <mergeCell ref="D412:F412"/>
    <mergeCell ref="B413:F413"/>
    <mergeCell ref="D415:F415"/>
    <mergeCell ref="B416:F416"/>
    <mergeCell ref="D428:F428"/>
    <mergeCell ref="D418:F418"/>
    <mergeCell ref="B419:F419"/>
    <mergeCell ref="D421:F421"/>
    <mergeCell ref="B422:F422"/>
    <mergeCell ref="D424:F424"/>
    <mergeCell ref="B425:F425"/>
    <mergeCell ref="B427:F427"/>
    <mergeCell ref="D438:F438"/>
    <mergeCell ref="B439:F439"/>
    <mergeCell ref="B441:F441"/>
    <mergeCell ref="D442:F442"/>
    <mergeCell ref="C15:F15"/>
    <mergeCell ref="D17:F17"/>
    <mergeCell ref="B18:F18"/>
    <mergeCell ref="D21:F21"/>
    <mergeCell ref="D122:F122"/>
    <mergeCell ref="B123:F123"/>
    <mergeCell ref="C125:F125"/>
    <mergeCell ref="D126:F126"/>
    <mergeCell ref="B127:F127"/>
    <mergeCell ref="C129:F129"/>
    <mergeCell ref="C136:F136"/>
    <mergeCell ref="D137:F137"/>
    <mergeCell ref="D130:F130"/>
    <mergeCell ref="C164:F164"/>
    <mergeCell ref="C193:F193"/>
    <mergeCell ref="D194:F194"/>
    <mergeCell ref="B195:F195"/>
    <mergeCell ref="D181:F181"/>
    <mergeCell ref="B182:F182"/>
    <mergeCell ref="D165:F165"/>
    <mergeCell ref="B166:F166"/>
    <mergeCell ref="C168:F168"/>
    <mergeCell ref="D169:F169"/>
    <mergeCell ref="D199:F199"/>
    <mergeCell ref="B200:F200"/>
    <mergeCell ref="B202:F202"/>
    <mergeCell ref="D204:F204"/>
    <mergeCell ref="B205:F205"/>
    <mergeCell ref="D327:F327"/>
    <mergeCell ref="B328:F328"/>
    <mergeCell ref="B330:F330"/>
    <mergeCell ref="B212:F212"/>
    <mergeCell ref="C214:F214"/>
    <mergeCell ref="D221:F221"/>
    <mergeCell ref="D215:F215"/>
    <mergeCell ref="D320:F320"/>
    <mergeCell ref="B321:F321"/>
    <mergeCell ref="B332:F332"/>
    <mergeCell ref="D333:F333"/>
    <mergeCell ref="B334:F334"/>
    <mergeCell ref="B336:F336"/>
    <mergeCell ref="D337:F337"/>
    <mergeCell ref="B338:F338"/>
    <mergeCell ref="B340:F340"/>
    <mergeCell ref="B347:F347"/>
    <mergeCell ref="B342:F342"/>
    <mergeCell ref="D344:F344"/>
    <mergeCell ref="B345:F345"/>
    <mergeCell ref="B349:F349"/>
    <mergeCell ref="D341:F341"/>
    <mergeCell ref="D361:F361"/>
    <mergeCell ref="B362:F362"/>
    <mergeCell ref="D351:F351"/>
    <mergeCell ref="B352:F352"/>
    <mergeCell ref="D354:F354"/>
    <mergeCell ref="B355:F355"/>
    <mergeCell ref="B357:F357"/>
    <mergeCell ref="B359:F359"/>
    <mergeCell ref="D364:F364"/>
    <mergeCell ref="B365:F365"/>
    <mergeCell ref="B367:F367"/>
    <mergeCell ref="D369:F369"/>
    <mergeCell ref="B370:F370"/>
    <mergeCell ref="D372:F372"/>
    <mergeCell ref="B390:F390"/>
    <mergeCell ref="B392:F392"/>
    <mergeCell ref="B373:F373"/>
    <mergeCell ref="D434:F434"/>
    <mergeCell ref="B435:F435"/>
    <mergeCell ref="B429:F429"/>
    <mergeCell ref="D431:F431"/>
    <mergeCell ref="B432:F432"/>
    <mergeCell ref="B443:F443"/>
    <mergeCell ref="D445:F445"/>
    <mergeCell ref="B458:F458"/>
    <mergeCell ref="B452:F452"/>
    <mergeCell ref="D454:F454"/>
    <mergeCell ref="B455:F455"/>
    <mergeCell ref="D457:F457"/>
    <mergeCell ref="D449:F449"/>
    <mergeCell ref="B450:F450"/>
    <mergeCell ref="B446:F4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J670"/>
  <sheetViews>
    <sheetView zoomScalePageLayoutView="0" workbookViewId="0" topLeftCell="L1">
      <selection activeCell="Z4" sqref="Z4"/>
    </sheetView>
  </sheetViews>
  <sheetFormatPr defaultColWidth="9.00390625" defaultRowHeight="12.75"/>
  <cols>
    <col min="1" max="1" width="0.6171875" style="152" customWidth="1"/>
    <col min="2" max="2" width="53.625" style="152" customWidth="1"/>
    <col min="3" max="3" width="9.375" style="152" hidden="1" customWidth="1"/>
    <col min="4" max="4" width="6.875" style="152" hidden="1" customWidth="1"/>
    <col min="5" max="5" width="7.50390625" style="152" hidden="1" customWidth="1"/>
    <col min="6" max="6" width="3.00390625" style="152" hidden="1" customWidth="1"/>
    <col min="7" max="7" width="3.125" style="152" hidden="1" customWidth="1"/>
    <col min="8" max="8" width="5.50390625" style="152" hidden="1" customWidth="1"/>
    <col min="9" max="9" width="5.875" style="152" hidden="1" customWidth="1"/>
    <col min="10" max="10" width="3.625" style="152" hidden="1" customWidth="1"/>
    <col min="11" max="11" width="7.50390625" style="152" hidden="1" customWidth="1"/>
    <col min="12" max="12" width="6.50390625" style="152" customWidth="1"/>
    <col min="13" max="13" width="8.375" style="152" customWidth="1"/>
    <col min="14" max="14" width="8.125" style="152" customWidth="1"/>
    <col min="15" max="15" width="10.50390625" style="152" customWidth="1"/>
    <col min="16" max="16" width="0" style="152" hidden="1" customWidth="1"/>
    <col min="17" max="17" width="14.875" style="152" hidden="1" customWidth="1"/>
    <col min="18" max="18" width="15.00390625" style="152" hidden="1" customWidth="1"/>
    <col min="19" max="19" width="14.625" style="152" hidden="1" customWidth="1"/>
    <col min="20" max="20" width="0.12890625" style="152" customWidth="1"/>
    <col min="21" max="21" width="17.875" style="152" customWidth="1"/>
    <col min="22" max="22" width="0.12890625" style="152" hidden="1" customWidth="1"/>
    <col min="23" max="23" width="14.00390625" style="152" hidden="1" customWidth="1"/>
    <col min="24" max="24" width="18.125" style="152" customWidth="1"/>
    <col min="25" max="25" width="0.37109375" style="152" hidden="1" customWidth="1"/>
    <col min="26" max="26" width="22.375" style="152" customWidth="1"/>
    <col min="27" max="27" width="8.375" style="152" hidden="1" customWidth="1"/>
    <col min="28" max="28" width="26.375" style="152" hidden="1" customWidth="1"/>
    <col min="29" max="29" width="10.50390625" style="152" customWidth="1"/>
    <col min="30" max="30" width="10.00390625" style="152" customWidth="1"/>
    <col min="31" max="31" width="9.625" style="152" customWidth="1"/>
    <col min="32" max="16384" width="9.125" style="152" customWidth="1"/>
  </cols>
  <sheetData>
    <row r="1" spans="14:31" ht="13.5" customHeight="1">
      <c r="N1" s="711"/>
      <c r="O1" s="711"/>
      <c r="P1" s="711"/>
      <c r="Q1" s="711" t="s">
        <v>55</v>
      </c>
      <c r="R1" s="711"/>
      <c r="S1" s="711"/>
      <c r="Z1" s="711" t="s">
        <v>143</v>
      </c>
      <c r="AA1" s="711"/>
      <c r="AB1" s="711"/>
      <c r="AC1" s="711"/>
      <c r="AD1" s="711"/>
      <c r="AE1" s="711"/>
    </row>
    <row r="2" spans="14:31" ht="14.25" customHeight="1">
      <c r="N2" s="711"/>
      <c r="O2" s="711"/>
      <c r="P2" s="711"/>
      <c r="Q2" s="711" t="s">
        <v>56</v>
      </c>
      <c r="R2" s="711"/>
      <c r="S2" s="711"/>
      <c r="Z2" s="711" t="s">
        <v>62</v>
      </c>
      <c r="AA2" s="711"/>
      <c r="AB2" s="711"/>
      <c r="AC2" s="711"/>
      <c r="AD2" s="711"/>
      <c r="AE2" s="711"/>
    </row>
    <row r="3" spans="14:31" ht="14.25" customHeight="1">
      <c r="N3" s="153"/>
      <c r="O3" s="153"/>
      <c r="P3" s="153"/>
      <c r="Q3" s="153"/>
      <c r="R3" s="153"/>
      <c r="S3" s="153"/>
      <c r="Z3" s="605" t="s">
        <v>144</v>
      </c>
      <c r="AA3" s="153"/>
      <c r="AB3" s="153"/>
      <c r="AC3" s="153"/>
      <c r="AD3" s="153"/>
      <c r="AE3" s="153"/>
    </row>
    <row r="4" spans="14:31" ht="13.5" customHeight="1">
      <c r="N4" s="711"/>
      <c r="O4" s="711"/>
      <c r="P4" s="711"/>
      <c r="Q4" s="711" t="s">
        <v>57</v>
      </c>
      <c r="R4" s="711"/>
      <c r="S4" s="711"/>
      <c r="T4" s="711"/>
      <c r="U4" s="711"/>
      <c r="V4" s="711"/>
      <c r="W4" s="711"/>
      <c r="X4" s="711"/>
      <c r="Y4" s="153"/>
      <c r="Z4" s="154" t="s">
        <v>299</v>
      </c>
      <c r="AA4" s="155"/>
      <c r="AB4" s="155"/>
      <c r="AC4" s="154"/>
      <c r="AD4" s="155"/>
      <c r="AE4" s="155"/>
    </row>
    <row r="5" spans="26:31" ht="12.75">
      <c r="Z5" s="711"/>
      <c r="AA5" s="711"/>
      <c r="AB5" s="711"/>
      <c r="AC5" s="711"/>
      <c r="AD5" s="711"/>
      <c r="AE5" s="711"/>
    </row>
    <row r="6" spans="2:36" ht="81" customHeight="1">
      <c r="B6" s="769" t="s">
        <v>153</v>
      </c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156"/>
      <c r="Z6" s="156"/>
      <c r="AH6" s="760"/>
      <c r="AI6" s="760"/>
      <c r="AJ6" s="760"/>
    </row>
    <row r="7" spans="24:36" ht="14.25" customHeight="1">
      <c r="X7" s="152" t="s">
        <v>53</v>
      </c>
      <c r="AA7" s="1"/>
      <c r="AH7" s="761"/>
      <c r="AI7" s="761"/>
      <c r="AJ7" s="761"/>
    </row>
    <row r="8" spans="1:3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W8" s="1"/>
      <c r="X8" s="1"/>
      <c r="Y8" s="1"/>
      <c r="Z8" s="1"/>
      <c r="AH8" s="237"/>
      <c r="AI8" s="236"/>
      <c r="AJ8" s="236"/>
    </row>
    <row r="9" spans="1:36" ht="37.5" customHeight="1">
      <c r="A9" s="1"/>
      <c r="B9" s="775" t="s">
        <v>35</v>
      </c>
      <c r="C9" s="285"/>
      <c r="D9" s="285"/>
      <c r="E9" s="285"/>
      <c r="F9" s="285"/>
      <c r="G9" s="285"/>
      <c r="H9" s="285"/>
      <c r="I9" s="285"/>
      <c r="J9" s="286"/>
      <c r="K9" s="649" t="s">
        <v>33</v>
      </c>
      <c r="L9" s="791" t="s">
        <v>37</v>
      </c>
      <c r="M9" s="781" t="s">
        <v>38</v>
      </c>
      <c r="N9" s="791" t="s">
        <v>39</v>
      </c>
      <c r="O9" s="794" t="s">
        <v>40</v>
      </c>
      <c r="P9" s="287"/>
      <c r="Q9" s="288"/>
      <c r="R9" s="289"/>
      <c r="S9" s="289"/>
      <c r="T9" s="290"/>
      <c r="U9" s="778" t="s">
        <v>190</v>
      </c>
      <c r="V9" s="291" t="s">
        <v>121</v>
      </c>
      <c r="W9" s="582"/>
      <c r="X9" s="708" t="s">
        <v>207</v>
      </c>
      <c r="Y9" s="694"/>
      <c r="Z9" s="695"/>
      <c r="AA9" s="158"/>
      <c r="AH9" s="761"/>
      <c r="AI9" s="761"/>
      <c r="AJ9" s="761"/>
    </row>
    <row r="10" spans="1:27" ht="12.75" customHeight="1" hidden="1">
      <c r="A10" s="1"/>
      <c r="B10" s="776"/>
      <c r="C10" s="292"/>
      <c r="D10" s="292"/>
      <c r="E10" s="292"/>
      <c r="F10" s="292"/>
      <c r="G10" s="292"/>
      <c r="H10" s="292"/>
      <c r="I10" s="292"/>
      <c r="J10" s="292"/>
      <c r="K10" s="293" t="s">
        <v>34</v>
      </c>
      <c r="L10" s="792"/>
      <c r="M10" s="782"/>
      <c r="N10" s="792"/>
      <c r="O10" s="795"/>
      <c r="P10" s="294"/>
      <c r="Q10" s="294"/>
      <c r="R10" s="295"/>
      <c r="S10" s="295"/>
      <c r="T10" s="296"/>
      <c r="U10" s="779"/>
      <c r="V10" s="297"/>
      <c r="W10" s="298"/>
      <c r="X10" s="299"/>
      <c r="Y10" s="300"/>
      <c r="Z10" s="301"/>
      <c r="AA10" s="163"/>
    </row>
    <row r="11" spans="1:27" ht="72.75" customHeight="1" thickBot="1">
      <c r="A11" s="164"/>
      <c r="B11" s="777"/>
      <c r="C11" s="302" t="s">
        <v>35</v>
      </c>
      <c r="D11" s="302"/>
      <c r="E11" s="302"/>
      <c r="F11" s="302"/>
      <c r="G11" s="302"/>
      <c r="H11" s="302"/>
      <c r="I11" s="302"/>
      <c r="J11" s="302"/>
      <c r="K11" s="303" t="s">
        <v>36</v>
      </c>
      <c r="L11" s="793"/>
      <c r="M11" s="783"/>
      <c r="N11" s="793"/>
      <c r="O11" s="796"/>
      <c r="P11" s="304" t="s">
        <v>41</v>
      </c>
      <c r="Q11" s="305" t="s">
        <v>42</v>
      </c>
      <c r="R11" s="305" t="s">
        <v>43</v>
      </c>
      <c r="S11" s="305" t="s">
        <v>44</v>
      </c>
      <c r="T11" s="305" t="s">
        <v>45</v>
      </c>
      <c r="U11" s="780"/>
      <c r="V11" s="306" t="s">
        <v>90</v>
      </c>
      <c r="W11" s="583" t="s">
        <v>87</v>
      </c>
      <c r="X11" s="306" t="s">
        <v>128</v>
      </c>
      <c r="Y11" s="307" t="s">
        <v>87</v>
      </c>
      <c r="Z11" s="686" t="s">
        <v>146</v>
      </c>
      <c r="AA11" s="276" t="s">
        <v>87</v>
      </c>
    </row>
    <row r="12" spans="1:27" ht="18" customHeight="1">
      <c r="A12" s="164"/>
      <c r="B12" s="308">
        <v>1</v>
      </c>
      <c r="C12" s="309">
        <v>1</v>
      </c>
      <c r="D12" s="309"/>
      <c r="E12" s="309"/>
      <c r="F12" s="309"/>
      <c r="G12" s="309"/>
      <c r="H12" s="309"/>
      <c r="I12" s="309"/>
      <c r="J12" s="309"/>
      <c r="K12" s="310">
        <v>2</v>
      </c>
      <c r="L12" s="310">
        <v>3</v>
      </c>
      <c r="M12" s="310">
        <v>4</v>
      </c>
      <c r="N12" s="310">
        <v>5</v>
      </c>
      <c r="O12" s="310">
        <v>6</v>
      </c>
      <c r="P12" s="311">
        <v>7</v>
      </c>
      <c r="Q12" s="311">
        <v>8</v>
      </c>
      <c r="R12" s="311">
        <v>9</v>
      </c>
      <c r="S12" s="311">
        <v>10</v>
      </c>
      <c r="T12" s="311">
        <v>11</v>
      </c>
      <c r="U12" s="310">
        <v>7</v>
      </c>
      <c r="V12" s="310">
        <v>7</v>
      </c>
      <c r="W12" s="310"/>
      <c r="X12" s="310">
        <v>8</v>
      </c>
      <c r="Y12" s="310"/>
      <c r="Z12" s="687">
        <v>9</v>
      </c>
      <c r="AA12" s="585"/>
    </row>
    <row r="13" spans="1:27" s="170" customFormat="1" ht="12.75" hidden="1">
      <c r="A13" s="168"/>
      <c r="B13" s="114"/>
      <c r="C13" s="115"/>
      <c r="D13" s="115"/>
      <c r="E13" s="115"/>
      <c r="F13" s="115"/>
      <c r="G13" s="115"/>
      <c r="H13" s="115"/>
      <c r="I13" s="115"/>
      <c r="J13" s="115"/>
      <c r="K13" s="116"/>
      <c r="L13" s="117"/>
      <c r="M13" s="117"/>
      <c r="N13" s="118"/>
      <c r="O13" s="116"/>
      <c r="P13" s="116"/>
      <c r="Q13" s="119"/>
      <c r="R13" s="119"/>
      <c r="S13" s="119"/>
      <c r="T13" s="119"/>
      <c r="U13" s="312"/>
      <c r="V13" s="312"/>
      <c r="W13" s="313"/>
      <c r="X13" s="314"/>
      <c r="Y13" s="314"/>
      <c r="Z13" s="603"/>
      <c r="AA13" s="586"/>
    </row>
    <row r="14" spans="1:27" ht="12.75" hidden="1">
      <c r="A14" s="151"/>
      <c r="B14" s="121"/>
      <c r="C14" s="122"/>
      <c r="D14" s="122"/>
      <c r="E14" s="122"/>
      <c r="F14" s="122"/>
      <c r="G14" s="122"/>
      <c r="H14" s="122"/>
      <c r="I14" s="122"/>
      <c r="J14" s="122"/>
      <c r="K14" s="123"/>
      <c r="L14" s="124"/>
      <c r="M14" s="124"/>
      <c r="N14" s="125"/>
      <c r="O14" s="123"/>
      <c r="P14" s="123"/>
      <c r="Q14" s="126"/>
      <c r="R14" s="126"/>
      <c r="S14" s="126"/>
      <c r="T14" s="126"/>
      <c r="U14" s="218"/>
      <c r="V14" s="218"/>
      <c r="W14" s="201"/>
      <c r="X14" s="315"/>
      <c r="Y14" s="315"/>
      <c r="Z14" s="431"/>
      <c r="AA14" s="158"/>
    </row>
    <row r="15" spans="1:27" ht="12.75" hidden="1">
      <c r="A15" s="151"/>
      <c r="B15" s="121"/>
      <c r="C15" s="122"/>
      <c r="D15" s="122"/>
      <c r="E15" s="122"/>
      <c r="F15" s="122"/>
      <c r="G15" s="122"/>
      <c r="H15" s="122"/>
      <c r="I15" s="122"/>
      <c r="J15" s="122"/>
      <c r="K15" s="123"/>
      <c r="L15" s="124"/>
      <c r="M15" s="124"/>
      <c r="N15" s="125"/>
      <c r="O15" s="123"/>
      <c r="P15" s="123"/>
      <c r="Q15" s="126"/>
      <c r="R15" s="126"/>
      <c r="S15" s="126"/>
      <c r="T15" s="126"/>
      <c r="U15" s="218"/>
      <c r="V15" s="218"/>
      <c r="W15" s="201"/>
      <c r="X15" s="315"/>
      <c r="Y15" s="315"/>
      <c r="Z15" s="431"/>
      <c r="AA15" s="158"/>
    </row>
    <row r="16" spans="1:27" ht="12.75" hidden="1">
      <c r="A16" s="151"/>
      <c r="B16" s="121"/>
      <c r="C16" s="122"/>
      <c r="D16" s="122"/>
      <c r="E16" s="122"/>
      <c r="F16" s="122"/>
      <c r="G16" s="122"/>
      <c r="H16" s="122"/>
      <c r="I16" s="122"/>
      <c r="J16" s="122"/>
      <c r="K16" s="123"/>
      <c r="L16" s="124"/>
      <c r="M16" s="124"/>
      <c r="N16" s="125"/>
      <c r="O16" s="123"/>
      <c r="P16" s="123"/>
      <c r="Q16" s="126"/>
      <c r="R16" s="126"/>
      <c r="S16" s="126"/>
      <c r="T16" s="126"/>
      <c r="U16" s="218"/>
      <c r="V16" s="218"/>
      <c r="W16" s="201"/>
      <c r="X16" s="315"/>
      <c r="Y16" s="315"/>
      <c r="Z16" s="431"/>
      <c r="AA16" s="158"/>
    </row>
    <row r="17" spans="1:27" ht="12.75" hidden="1">
      <c r="A17" s="151"/>
      <c r="B17" s="121"/>
      <c r="C17" s="122"/>
      <c r="D17" s="122"/>
      <c r="E17" s="122"/>
      <c r="F17" s="122"/>
      <c r="G17" s="122"/>
      <c r="H17" s="122"/>
      <c r="I17" s="122"/>
      <c r="J17" s="122"/>
      <c r="K17" s="123"/>
      <c r="L17" s="124"/>
      <c r="M17" s="124"/>
      <c r="N17" s="125"/>
      <c r="O17" s="123"/>
      <c r="P17" s="123"/>
      <c r="Q17" s="126"/>
      <c r="R17" s="126"/>
      <c r="S17" s="126"/>
      <c r="T17" s="126"/>
      <c r="U17" s="218"/>
      <c r="V17" s="218"/>
      <c r="W17" s="201"/>
      <c r="X17" s="315"/>
      <c r="Y17" s="315"/>
      <c r="Z17" s="431"/>
      <c r="AA17" s="158"/>
    </row>
    <row r="18" spans="1:27" ht="12.75" hidden="1">
      <c r="A18" s="151"/>
      <c r="B18" s="121"/>
      <c r="C18" s="122"/>
      <c r="D18" s="122"/>
      <c r="E18" s="122"/>
      <c r="F18" s="122"/>
      <c r="G18" s="122"/>
      <c r="H18" s="122"/>
      <c r="I18" s="122"/>
      <c r="J18" s="122"/>
      <c r="K18" s="123"/>
      <c r="L18" s="124"/>
      <c r="M18" s="124"/>
      <c r="N18" s="125"/>
      <c r="O18" s="123"/>
      <c r="P18" s="123"/>
      <c r="Q18" s="126"/>
      <c r="R18" s="126"/>
      <c r="S18" s="126"/>
      <c r="T18" s="126"/>
      <c r="U18" s="218"/>
      <c r="V18" s="218"/>
      <c r="W18" s="201"/>
      <c r="X18" s="315"/>
      <c r="Y18" s="315"/>
      <c r="Z18" s="431"/>
      <c r="AA18" s="158"/>
    </row>
    <row r="19" spans="1:27" ht="12.75" hidden="1">
      <c r="A19" s="151"/>
      <c r="B19" s="121"/>
      <c r="C19" s="122"/>
      <c r="D19" s="122"/>
      <c r="E19" s="122"/>
      <c r="F19" s="122"/>
      <c r="G19" s="122"/>
      <c r="H19" s="122"/>
      <c r="I19" s="122"/>
      <c r="J19" s="122"/>
      <c r="K19" s="123"/>
      <c r="L19" s="124"/>
      <c r="M19" s="124"/>
      <c r="N19" s="125"/>
      <c r="O19" s="123"/>
      <c r="P19" s="123"/>
      <c r="Q19" s="126"/>
      <c r="R19" s="126"/>
      <c r="S19" s="126"/>
      <c r="T19" s="126"/>
      <c r="U19" s="218"/>
      <c r="V19" s="218"/>
      <c r="W19" s="201"/>
      <c r="X19" s="315"/>
      <c r="Y19" s="315"/>
      <c r="Z19" s="431"/>
      <c r="AA19" s="158"/>
    </row>
    <row r="20" spans="1:27" ht="20.25" customHeight="1" hidden="1">
      <c r="A20" s="151"/>
      <c r="B20" s="121"/>
      <c r="C20" s="122"/>
      <c r="D20" s="122"/>
      <c r="E20" s="122"/>
      <c r="F20" s="122"/>
      <c r="G20" s="122"/>
      <c r="H20" s="122"/>
      <c r="I20" s="122"/>
      <c r="J20" s="122"/>
      <c r="K20" s="123"/>
      <c r="L20" s="124"/>
      <c r="M20" s="124"/>
      <c r="N20" s="125"/>
      <c r="O20" s="123"/>
      <c r="P20" s="123"/>
      <c r="Q20" s="126"/>
      <c r="R20" s="126"/>
      <c r="S20" s="126"/>
      <c r="T20" s="126"/>
      <c r="U20" s="218"/>
      <c r="V20" s="218"/>
      <c r="W20" s="201"/>
      <c r="X20" s="315"/>
      <c r="Y20" s="315"/>
      <c r="Z20" s="431"/>
      <c r="AA20" s="158"/>
    </row>
    <row r="21" spans="1:27" s="170" customFormat="1" ht="21" customHeight="1">
      <c r="A21" s="168"/>
      <c r="B21" s="450" t="s">
        <v>140</v>
      </c>
      <c r="C21" s="115"/>
      <c r="D21" s="115"/>
      <c r="E21" s="115"/>
      <c r="F21" s="115"/>
      <c r="G21" s="115"/>
      <c r="H21" s="115"/>
      <c r="I21" s="115"/>
      <c r="J21" s="115"/>
      <c r="K21" s="116">
        <v>654</v>
      </c>
      <c r="L21" s="117"/>
      <c r="M21" s="117"/>
      <c r="N21" s="118"/>
      <c r="O21" s="116"/>
      <c r="P21" s="116"/>
      <c r="Q21" s="119"/>
      <c r="R21" s="119"/>
      <c r="S21" s="119"/>
      <c r="T21" s="119"/>
      <c r="U21" s="120">
        <f>U493</f>
        <v>28396532</v>
      </c>
      <c r="V21" s="120"/>
      <c r="W21" s="132">
        <f>W493</f>
        <v>172800</v>
      </c>
      <c r="X21" s="120">
        <f>X493</f>
        <v>24762428</v>
      </c>
      <c r="Y21" s="120">
        <f>Y493</f>
        <v>172800</v>
      </c>
      <c r="Z21" s="120">
        <f>Z493</f>
        <v>24425840</v>
      </c>
      <c r="AA21" s="587">
        <f>AA493</f>
        <v>172800</v>
      </c>
    </row>
    <row r="22" spans="1:27" ht="12.75">
      <c r="A22" s="151"/>
      <c r="B22" s="281" t="s">
        <v>172</v>
      </c>
      <c r="C22" s="342"/>
      <c r="D22" s="342"/>
      <c r="E22" s="342"/>
      <c r="F22" s="342"/>
      <c r="G22" s="342"/>
      <c r="H22" s="342"/>
      <c r="I22" s="342"/>
      <c r="J22" s="342"/>
      <c r="K22" s="331">
        <v>654</v>
      </c>
      <c r="L22" s="343">
        <v>1</v>
      </c>
      <c r="M22" s="343"/>
      <c r="N22" s="280"/>
      <c r="O22" s="331"/>
      <c r="P22" s="116"/>
      <c r="Q22" s="119">
        <v>411625000</v>
      </c>
      <c r="R22" s="119">
        <v>0</v>
      </c>
      <c r="S22" s="119">
        <v>0</v>
      </c>
      <c r="T22" s="119">
        <v>0</v>
      </c>
      <c r="U22" s="120">
        <f>U24+U29+U34+U50+U54</f>
        <v>12138112</v>
      </c>
      <c r="V22" s="120">
        <f>V24+V29+V34+V41+V50+V54</f>
        <v>7701000</v>
      </c>
      <c r="W22" s="132"/>
      <c r="X22" s="120">
        <f>X24+X29+X34+X50+X54</f>
        <v>10488741</v>
      </c>
      <c r="Y22" s="120">
        <f>X22-10488741</f>
        <v>0</v>
      </c>
      <c r="Z22" s="120">
        <f>Z24+Z29+Z34+Z50+Z54</f>
        <v>11413680</v>
      </c>
      <c r="AA22" s="587"/>
    </row>
    <row r="23" spans="1:33" ht="36.75" customHeight="1" hidden="1">
      <c r="A23" s="151"/>
      <c r="B23" s="335" t="s">
        <v>150</v>
      </c>
      <c r="C23" s="342"/>
      <c r="D23" s="342"/>
      <c r="E23" s="342"/>
      <c r="F23" s="342"/>
      <c r="G23" s="342"/>
      <c r="H23" s="342"/>
      <c r="I23" s="342"/>
      <c r="J23" s="342"/>
      <c r="K23" s="331"/>
      <c r="L23" s="343"/>
      <c r="M23" s="343"/>
      <c r="N23" s="280"/>
      <c r="O23" s="331"/>
      <c r="P23" s="116"/>
      <c r="Q23" s="119"/>
      <c r="R23" s="119"/>
      <c r="S23" s="119"/>
      <c r="T23" s="119"/>
      <c r="U23" s="120"/>
      <c r="V23" s="120"/>
      <c r="W23" s="132"/>
      <c r="X23" s="120"/>
      <c r="Y23" s="132"/>
      <c r="Z23" s="120"/>
      <c r="AA23" s="587"/>
      <c r="AG23" s="203" t="s">
        <v>150</v>
      </c>
    </row>
    <row r="24" spans="1:27" s="752" customFormat="1" ht="29.25" customHeight="1">
      <c r="A24" s="151"/>
      <c r="B24" s="335" t="s">
        <v>58</v>
      </c>
      <c r="C24" s="337"/>
      <c r="D24" s="337"/>
      <c r="E24" s="337"/>
      <c r="F24" s="337"/>
      <c r="G24" s="337"/>
      <c r="H24" s="337"/>
      <c r="I24" s="337"/>
      <c r="J24" s="337"/>
      <c r="K24" s="345">
        <v>654</v>
      </c>
      <c r="L24" s="344">
        <v>1</v>
      </c>
      <c r="M24" s="344">
        <v>2</v>
      </c>
      <c r="N24" s="279"/>
      <c r="O24" s="345"/>
      <c r="P24" s="123"/>
      <c r="Q24" s="126">
        <v>2801000</v>
      </c>
      <c r="R24" s="126">
        <v>0</v>
      </c>
      <c r="S24" s="126">
        <v>0</v>
      </c>
      <c r="T24" s="126">
        <v>0</v>
      </c>
      <c r="U24" s="127">
        <f aca="true" t="shared" si="0" ref="U24:Z24">U25</f>
        <v>1254400</v>
      </c>
      <c r="V24" s="127">
        <f t="shared" si="0"/>
        <v>1107000</v>
      </c>
      <c r="W24" s="128"/>
      <c r="X24" s="127">
        <f t="shared" si="0"/>
        <v>1254400</v>
      </c>
      <c r="Y24" s="128"/>
      <c r="Z24" s="127">
        <f t="shared" si="0"/>
        <v>1254400</v>
      </c>
      <c r="AA24" s="588"/>
    </row>
    <row r="25" spans="1:28" ht="41.25" customHeight="1">
      <c r="A25" s="151"/>
      <c r="B25" s="335" t="s">
        <v>239</v>
      </c>
      <c r="C25" s="337"/>
      <c r="D25" s="337"/>
      <c r="E25" s="337"/>
      <c r="F25" s="337"/>
      <c r="G25" s="337"/>
      <c r="H25" s="337"/>
      <c r="I25" s="337"/>
      <c r="J25" s="337"/>
      <c r="K25" s="331">
        <v>654</v>
      </c>
      <c r="L25" s="344">
        <v>1</v>
      </c>
      <c r="M25" s="344">
        <v>2</v>
      </c>
      <c r="N25" s="279" t="s">
        <v>155</v>
      </c>
      <c r="O25" s="345"/>
      <c r="P25" s="123"/>
      <c r="Q25" s="126">
        <v>2801000</v>
      </c>
      <c r="R25" s="126">
        <v>0</v>
      </c>
      <c r="S25" s="126">
        <v>0</v>
      </c>
      <c r="T25" s="126">
        <v>0</v>
      </c>
      <c r="U25" s="127">
        <f>U27</f>
        <v>1254400</v>
      </c>
      <c r="V25" s="127">
        <f>V27</f>
        <v>1107000</v>
      </c>
      <c r="W25" s="128"/>
      <c r="X25" s="127">
        <f>X27</f>
        <v>1254400</v>
      </c>
      <c r="Y25" s="128"/>
      <c r="Z25" s="127">
        <f>Z27</f>
        <v>1254400</v>
      </c>
      <c r="AA25" s="588"/>
      <c r="AB25" s="183"/>
    </row>
    <row r="26" spans="1:27" ht="62.25" customHeight="1">
      <c r="A26" s="151"/>
      <c r="B26" s="368" t="s">
        <v>274</v>
      </c>
      <c r="C26" s="337"/>
      <c r="D26" s="337"/>
      <c r="E26" s="337"/>
      <c r="F26" s="337"/>
      <c r="G26" s="337"/>
      <c r="H26" s="337"/>
      <c r="I26" s="337"/>
      <c r="J26" s="337"/>
      <c r="K26" s="331"/>
      <c r="L26" s="344">
        <v>1</v>
      </c>
      <c r="M26" s="344">
        <v>2</v>
      </c>
      <c r="N26" s="279" t="s">
        <v>156</v>
      </c>
      <c r="O26" s="345"/>
      <c r="P26" s="123"/>
      <c r="Q26" s="126"/>
      <c r="R26" s="126"/>
      <c r="S26" s="126"/>
      <c r="T26" s="126"/>
      <c r="U26" s="127">
        <v>1254400</v>
      </c>
      <c r="V26" s="127">
        <v>1107000</v>
      </c>
      <c r="W26" s="128"/>
      <c r="X26" s="127">
        <v>1254400</v>
      </c>
      <c r="Y26" s="128"/>
      <c r="Z26" s="127">
        <v>1254400</v>
      </c>
      <c r="AA26" s="588"/>
    </row>
    <row r="27" spans="1:27" ht="48">
      <c r="A27" s="151"/>
      <c r="B27" s="283" t="s">
        <v>157</v>
      </c>
      <c r="C27" s="337"/>
      <c r="D27" s="337"/>
      <c r="E27" s="337"/>
      <c r="F27" s="337"/>
      <c r="G27" s="337"/>
      <c r="H27" s="337"/>
      <c r="I27" s="337"/>
      <c r="J27" s="337"/>
      <c r="K27" s="331">
        <v>654</v>
      </c>
      <c r="L27" s="344">
        <v>1</v>
      </c>
      <c r="M27" s="344">
        <v>2</v>
      </c>
      <c r="N27" s="279" t="s">
        <v>156</v>
      </c>
      <c r="O27" s="345">
        <v>100</v>
      </c>
      <c r="P27" s="123"/>
      <c r="Q27" s="126">
        <v>2801000</v>
      </c>
      <c r="R27" s="126">
        <v>0</v>
      </c>
      <c r="S27" s="126">
        <v>0</v>
      </c>
      <c r="T27" s="126">
        <v>0</v>
      </c>
      <c r="U27" s="127">
        <v>1254400</v>
      </c>
      <c r="V27" s="127">
        <v>1107000</v>
      </c>
      <c r="W27" s="128"/>
      <c r="X27" s="127">
        <v>1254400</v>
      </c>
      <c r="Y27" s="128"/>
      <c r="Z27" s="127">
        <v>1254400</v>
      </c>
      <c r="AA27" s="588"/>
    </row>
    <row r="28" spans="1:27" ht="24">
      <c r="A28" s="151"/>
      <c r="B28" s="282" t="s">
        <v>158</v>
      </c>
      <c r="C28" s="372"/>
      <c r="D28" s="372"/>
      <c r="E28" s="372"/>
      <c r="F28" s="372"/>
      <c r="G28" s="372"/>
      <c r="H28" s="372"/>
      <c r="I28" s="372"/>
      <c r="J28" s="373"/>
      <c r="K28" s="331"/>
      <c r="L28" s="344">
        <v>1</v>
      </c>
      <c r="M28" s="344">
        <v>2</v>
      </c>
      <c r="N28" s="279" t="s">
        <v>156</v>
      </c>
      <c r="O28" s="345">
        <v>120</v>
      </c>
      <c r="P28" s="277"/>
      <c r="Q28" s="278"/>
      <c r="R28" s="278"/>
      <c r="S28" s="278"/>
      <c r="T28" s="278"/>
      <c r="U28" s="127">
        <v>1254400</v>
      </c>
      <c r="V28" s="127">
        <v>1107000</v>
      </c>
      <c r="W28" s="128"/>
      <c r="X28" s="127">
        <v>1254400</v>
      </c>
      <c r="Y28" s="128"/>
      <c r="Z28" s="127">
        <v>1254400</v>
      </c>
      <c r="AA28" s="588"/>
    </row>
    <row r="29" spans="1:28" s="173" customFormat="1" ht="42" customHeight="1">
      <c r="A29" s="151"/>
      <c r="B29" s="374" t="s">
        <v>78</v>
      </c>
      <c r="C29" s="374"/>
      <c r="D29" s="374"/>
      <c r="E29" s="374"/>
      <c r="F29" s="374"/>
      <c r="G29" s="374"/>
      <c r="H29" s="374"/>
      <c r="I29" s="374"/>
      <c r="J29" s="375"/>
      <c r="K29" s="345">
        <v>654</v>
      </c>
      <c r="L29" s="376">
        <v>1</v>
      </c>
      <c r="M29" s="376">
        <v>3</v>
      </c>
      <c r="N29" s="753"/>
      <c r="O29" s="377"/>
      <c r="P29" s="129"/>
      <c r="Q29" s="130">
        <v>8870000</v>
      </c>
      <c r="R29" s="130">
        <v>0</v>
      </c>
      <c r="S29" s="130">
        <v>0</v>
      </c>
      <c r="T29" s="130">
        <v>0</v>
      </c>
      <c r="U29" s="131">
        <f>U30</f>
        <v>5000</v>
      </c>
      <c r="V29" s="131">
        <f>V30</f>
        <v>4000</v>
      </c>
      <c r="W29" s="131"/>
      <c r="X29" s="131">
        <f>X30</f>
        <v>5000</v>
      </c>
      <c r="Y29" s="131"/>
      <c r="Z29" s="604">
        <f>Z30</f>
        <v>5000</v>
      </c>
      <c r="AA29" s="589"/>
      <c r="AB29" s="203"/>
    </row>
    <row r="30" spans="1:27" ht="37.5" customHeight="1">
      <c r="A30" s="151"/>
      <c r="B30" s="335" t="s">
        <v>239</v>
      </c>
      <c r="C30" s="374"/>
      <c r="D30" s="374"/>
      <c r="E30" s="374"/>
      <c r="F30" s="374"/>
      <c r="G30" s="374"/>
      <c r="H30" s="374"/>
      <c r="I30" s="374"/>
      <c r="J30" s="375"/>
      <c r="K30" s="331">
        <v>654</v>
      </c>
      <c r="L30" s="376">
        <v>1</v>
      </c>
      <c r="M30" s="376">
        <v>3</v>
      </c>
      <c r="N30" s="279" t="s">
        <v>155</v>
      </c>
      <c r="O30" s="377"/>
      <c r="P30" s="129"/>
      <c r="Q30" s="130">
        <v>11137000</v>
      </c>
      <c r="R30" s="130">
        <v>0</v>
      </c>
      <c r="S30" s="130">
        <v>0</v>
      </c>
      <c r="T30" s="130">
        <v>0</v>
      </c>
      <c r="U30" s="131">
        <f>U32</f>
        <v>5000</v>
      </c>
      <c r="V30" s="131">
        <f>V32</f>
        <v>4000</v>
      </c>
      <c r="W30" s="131"/>
      <c r="X30" s="131">
        <f>X32</f>
        <v>5000</v>
      </c>
      <c r="Y30" s="131"/>
      <c r="Z30" s="604">
        <f>Z32</f>
        <v>5000</v>
      </c>
      <c r="AA30" s="589"/>
    </row>
    <row r="31" spans="1:27" ht="61.5" customHeight="1">
      <c r="A31" s="151"/>
      <c r="B31" s="335" t="s">
        <v>241</v>
      </c>
      <c r="C31" s="374"/>
      <c r="D31" s="374"/>
      <c r="E31" s="374"/>
      <c r="F31" s="374"/>
      <c r="G31" s="374"/>
      <c r="H31" s="374"/>
      <c r="I31" s="374"/>
      <c r="J31" s="375"/>
      <c r="K31" s="331"/>
      <c r="L31" s="376">
        <v>1</v>
      </c>
      <c r="M31" s="376">
        <v>3</v>
      </c>
      <c r="N31" s="279" t="s">
        <v>159</v>
      </c>
      <c r="O31" s="377"/>
      <c r="P31" s="129"/>
      <c r="Q31" s="130"/>
      <c r="R31" s="130"/>
      <c r="S31" s="130"/>
      <c r="T31" s="130"/>
      <c r="U31" s="131">
        <v>5000</v>
      </c>
      <c r="V31" s="131">
        <v>4000</v>
      </c>
      <c r="W31" s="131"/>
      <c r="X31" s="131">
        <v>5000</v>
      </c>
      <c r="Y31" s="131"/>
      <c r="Z31" s="604">
        <v>5000</v>
      </c>
      <c r="AA31" s="589"/>
    </row>
    <row r="32" spans="1:27" ht="27" customHeight="1">
      <c r="A32" s="151"/>
      <c r="B32" s="335" t="s">
        <v>160</v>
      </c>
      <c r="C32" s="374"/>
      <c r="D32" s="374"/>
      <c r="E32" s="374"/>
      <c r="F32" s="374"/>
      <c r="G32" s="374"/>
      <c r="H32" s="374"/>
      <c r="I32" s="374"/>
      <c r="J32" s="375"/>
      <c r="K32" s="331">
        <v>654</v>
      </c>
      <c r="L32" s="376">
        <v>1</v>
      </c>
      <c r="M32" s="376">
        <v>3</v>
      </c>
      <c r="N32" s="279" t="s">
        <v>159</v>
      </c>
      <c r="O32" s="377">
        <v>200</v>
      </c>
      <c r="P32" s="129"/>
      <c r="Q32" s="130">
        <v>8870000</v>
      </c>
      <c r="R32" s="130">
        <v>0</v>
      </c>
      <c r="S32" s="130">
        <v>0</v>
      </c>
      <c r="T32" s="130">
        <v>0</v>
      </c>
      <c r="U32" s="131">
        <v>5000</v>
      </c>
      <c r="V32" s="131">
        <v>4000</v>
      </c>
      <c r="W32" s="131"/>
      <c r="X32" s="131">
        <v>5000</v>
      </c>
      <c r="Y32" s="131"/>
      <c r="Z32" s="604">
        <v>5000</v>
      </c>
      <c r="AA32" s="589"/>
    </row>
    <row r="33" spans="1:27" ht="27" customHeight="1">
      <c r="A33" s="151"/>
      <c r="B33" s="282" t="s">
        <v>161</v>
      </c>
      <c r="C33" s="374"/>
      <c r="D33" s="374"/>
      <c r="E33" s="374"/>
      <c r="F33" s="374"/>
      <c r="G33" s="374"/>
      <c r="H33" s="374"/>
      <c r="I33" s="374"/>
      <c r="J33" s="375"/>
      <c r="K33" s="331">
        <v>654</v>
      </c>
      <c r="L33" s="376">
        <v>1</v>
      </c>
      <c r="M33" s="376">
        <v>3</v>
      </c>
      <c r="N33" s="279" t="s">
        <v>159</v>
      </c>
      <c r="O33" s="377">
        <v>240</v>
      </c>
      <c r="P33" s="129"/>
      <c r="Q33" s="130"/>
      <c r="R33" s="130"/>
      <c r="S33" s="130"/>
      <c r="T33" s="130"/>
      <c r="U33" s="131">
        <v>5000</v>
      </c>
      <c r="V33" s="131">
        <v>4000</v>
      </c>
      <c r="W33" s="131"/>
      <c r="X33" s="131">
        <v>5000</v>
      </c>
      <c r="Y33" s="131"/>
      <c r="Z33" s="604">
        <v>5000</v>
      </c>
      <c r="AA33" s="589"/>
    </row>
    <row r="34" spans="1:27" s="752" customFormat="1" ht="44.25" customHeight="1">
      <c r="A34" s="151"/>
      <c r="B34" s="335" t="s">
        <v>79</v>
      </c>
      <c r="C34" s="337"/>
      <c r="D34" s="337"/>
      <c r="E34" s="337"/>
      <c r="F34" s="337"/>
      <c r="G34" s="337"/>
      <c r="H34" s="337"/>
      <c r="I34" s="337"/>
      <c r="J34" s="337"/>
      <c r="K34" s="345">
        <v>654</v>
      </c>
      <c r="L34" s="344">
        <v>1</v>
      </c>
      <c r="M34" s="344">
        <v>4</v>
      </c>
      <c r="N34" s="279"/>
      <c r="O34" s="345"/>
      <c r="P34" s="123"/>
      <c r="Q34" s="126">
        <v>317974000</v>
      </c>
      <c r="R34" s="126">
        <v>0</v>
      </c>
      <c r="S34" s="126">
        <v>0</v>
      </c>
      <c r="T34" s="126">
        <v>0</v>
      </c>
      <c r="U34" s="127">
        <f>U36+U47+U42</f>
        <v>6144562</v>
      </c>
      <c r="V34" s="127">
        <f>V35</f>
        <v>0</v>
      </c>
      <c r="W34" s="128"/>
      <c r="X34" s="127">
        <f>X36+X47+X42</f>
        <v>3834130</v>
      </c>
      <c r="Y34" s="128"/>
      <c r="Z34" s="127">
        <f>Z36+Z47+Z42</f>
        <v>3815074</v>
      </c>
      <c r="AA34" s="588"/>
    </row>
    <row r="35" spans="1:27" ht="35.25" customHeight="1">
      <c r="A35" s="151"/>
      <c r="B35" s="335" t="s">
        <v>240</v>
      </c>
      <c r="C35" s="337"/>
      <c r="D35" s="337"/>
      <c r="E35" s="337"/>
      <c r="F35" s="337"/>
      <c r="G35" s="337"/>
      <c r="H35" s="337"/>
      <c r="I35" s="337"/>
      <c r="J35" s="337"/>
      <c r="K35" s="331"/>
      <c r="L35" s="344">
        <v>1</v>
      </c>
      <c r="M35" s="344">
        <v>4</v>
      </c>
      <c r="N35" s="279" t="s">
        <v>155</v>
      </c>
      <c r="O35" s="345"/>
      <c r="P35" s="123"/>
      <c r="Q35" s="126"/>
      <c r="R35" s="126"/>
      <c r="S35" s="126"/>
      <c r="T35" s="126"/>
      <c r="U35" s="127">
        <f>U36+U42+U47</f>
        <v>6144562</v>
      </c>
      <c r="V35" s="127"/>
      <c r="W35" s="128"/>
      <c r="X35" s="127">
        <f>X36+X42+X47</f>
        <v>3834130</v>
      </c>
      <c r="Y35" s="127">
        <f>Y36+Y42+Y47</f>
        <v>0</v>
      </c>
      <c r="Z35" s="127">
        <f>Z36+Z42+Z47</f>
        <v>3815074</v>
      </c>
      <c r="AA35" s="588"/>
    </row>
    <row r="36" spans="1:28" ht="52.5" customHeight="1">
      <c r="A36" s="151"/>
      <c r="B36" s="335" t="s">
        <v>238</v>
      </c>
      <c r="C36" s="337"/>
      <c r="D36" s="337"/>
      <c r="E36" s="337"/>
      <c r="F36" s="337"/>
      <c r="G36" s="337"/>
      <c r="H36" s="337"/>
      <c r="I36" s="337"/>
      <c r="J36" s="337"/>
      <c r="K36" s="331">
        <v>654</v>
      </c>
      <c r="L36" s="344">
        <v>1</v>
      </c>
      <c r="M36" s="344">
        <v>4</v>
      </c>
      <c r="N36" s="279" t="s">
        <v>162</v>
      </c>
      <c r="O36" s="345"/>
      <c r="P36" s="123"/>
      <c r="Q36" s="126">
        <v>317974000</v>
      </c>
      <c r="R36" s="126">
        <v>0</v>
      </c>
      <c r="S36" s="126">
        <v>0</v>
      </c>
      <c r="T36" s="126">
        <v>0</v>
      </c>
      <c r="U36" s="127">
        <f>U37+U39</f>
        <v>3882662</v>
      </c>
      <c r="V36" s="127">
        <f>V37+V38+V39</f>
        <v>6619000</v>
      </c>
      <c r="W36" s="128"/>
      <c r="X36" s="127">
        <f>X37+X39</f>
        <v>3834130</v>
      </c>
      <c r="Y36" s="128"/>
      <c r="Z36" s="127">
        <f>Z37+Z39</f>
        <v>3815074</v>
      </c>
      <c r="AA36" s="588"/>
      <c r="AB36" s="203"/>
    </row>
    <row r="37" spans="1:28" ht="54" customHeight="1">
      <c r="A37" s="151"/>
      <c r="B37" s="283" t="s">
        <v>157</v>
      </c>
      <c r="C37" s="337"/>
      <c r="D37" s="337"/>
      <c r="E37" s="337"/>
      <c r="F37" s="337"/>
      <c r="G37" s="337"/>
      <c r="H37" s="337"/>
      <c r="I37" s="337"/>
      <c r="J37" s="337"/>
      <c r="K37" s="331">
        <v>654</v>
      </c>
      <c r="L37" s="344">
        <v>1</v>
      </c>
      <c r="M37" s="344">
        <v>4</v>
      </c>
      <c r="N37" s="279" t="s">
        <v>162</v>
      </c>
      <c r="O37" s="345">
        <v>100</v>
      </c>
      <c r="P37" s="123"/>
      <c r="Q37" s="126">
        <v>2801000</v>
      </c>
      <c r="R37" s="126">
        <v>0</v>
      </c>
      <c r="S37" s="126">
        <v>0</v>
      </c>
      <c r="T37" s="126">
        <v>0</v>
      </c>
      <c r="U37" s="127">
        <f>U38</f>
        <v>3615400</v>
      </c>
      <c r="V37" s="127">
        <v>3192000</v>
      </c>
      <c r="W37" s="128"/>
      <c r="X37" s="127">
        <f>X38</f>
        <v>3615400</v>
      </c>
      <c r="Y37" s="128"/>
      <c r="Z37" s="127">
        <f>Z38</f>
        <v>3615400</v>
      </c>
      <c r="AA37" s="588"/>
      <c r="AB37" s="241"/>
    </row>
    <row r="38" spans="1:27" ht="24" customHeight="1">
      <c r="A38" s="151"/>
      <c r="B38" s="282" t="s">
        <v>158</v>
      </c>
      <c r="C38" s="337"/>
      <c r="D38" s="337"/>
      <c r="E38" s="337"/>
      <c r="F38" s="337"/>
      <c r="G38" s="337"/>
      <c r="H38" s="337"/>
      <c r="I38" s="337"/>
      <c r="J38" s="337"/>
      <c r="K38" s="331">
        <v>654</v>
      </c>
      <c r="L38" s="344">
        <v>1</v>
      </c>
      <c r="M38" s="344">
        <v>4</v>
      </c>
      <c r="N38" s="279" t="s">
        <v>162</v>
      </c>
      <c r="O38" s="345">
        <v>120</v>
      </c>
      <c r="P38" s="123"/>
      <c r="Q38" s="126">
        <v>2801000</v>
      </c>
      <c r="R38" s="126">
        <v>0</v>
      </c>
      <c r="S38" s="126">
        <v>0</v>
      </c>
      <c r="T38" s="126">
        <v>0</v>
      </c>
      <c r="U38" s="127">
        <f>3615400</f>
        <v>3615400</v>
      </c>
      <c r="V38" s="127">
        <v>3192000</v>
      </c>
      <c r="W38" s="128"/>
      <c r="X38" s="127">
        <f>3615400</f>
        <v>3615400</v>
      </c>
      <c r="Y38" s="128"/>
      <c r="Z38" s="127">
        <f>3615400</f>
        <v>3615400</v>
      </c>
      <c r="AA38" s="588"/>
    </row>
    <row r="39" spans="1:27" ht="24" customHeight="1">
      <c r="A39" s="151"/>
      <c r="B39" s="335" t="s">
        <v>160</v>
      </c>
      <c r="C39" s="337"/>
      <c r="D39" s="337"/>
      <c r="E39" s="337"/>
      <c r="F39" s="337"/>
      <c r="G39" s="337"/>
      <c r="H39" s="337"/>
      <c r="I39" s="337"/>
      <c r="J39" s="337"/>
      <c r="K39" s="331">
        <v>654</v>
      </c>
      <c r="L39" s="344">
        <v>1</v>
      </c>
      <c r="M39" s="344">
        <v>4</v>
      </c>
      <c r="N39" s="279" t="s">
        <v>162</v>
      </c>
      <c r="O39" s="345">
        <v>200</v>
      </c>
      <c r="P39" s="123"/>
      <c r="Q39" s="126">
        <v>2801000</v>
      </c>
      <c r="R39" s="126">
        <v>0</v>
      </c>
      <c r="S39" s="126">
        <v>0</v>
      </c>
      <c r="T39" s="126">
        <v>0</v>
      </c>
      <c r="U39" s="127">
        <f>165262+100000+2000</f>
        <v>267262</v>
      </c>
      <c r="V39" s="127">
        <v>235000</v>
      </c>
      <c r="W39" s="128"/>
      <c r="X39" s="127">
        <f>218730</f>
        <v>218730</v>
      </c>
      <c r="Y39" s="128"/>
      <c r="Z39" s="127">
        <f>199674</f>
        <v>199674</v>
      </c>
      <c r="AA39" s="588"/>
    </row>
    <row r="40" spans="1:27" ht="26.25" customHeight="1">
      <c r="A40" s="151"/>
      <c r="B40" s="282" t="s">
        <v>161</v>
      </c>
      <c r="C40" s="337"/>
      <c r="D40" s="337"/>
      <c r="E40" s="337"/>
      <c r="F40" s="337"/>
      <c r="G40" s="337"/>
      <c r="H40" s="337"/>
      <c r="I40" s="337"/>
      <c r="J40" s="337"/>
      <c r="K40" s="331">
        <v>654</v>
      </c>
      <c r="L40" s="344">
        <v>1</v>
      </c>
      <c r="M40" s="344">
        <v>4</v>
      </c>
      <c r="N40" s="279" t="s">
        <v>162</v>
      </c>
      <c r="O40" s="345">
        <v>240</v>
      </c>
      <c r="P40" s="123"/>
      <c r="Q40" s="126"/>
      <c r="R40" s="126"/>
      <c r="S40" s="126"/>
      <c r="T40" s="126"/>
      <c r="U40" s="127">
        <f>U39</f>
        <v>267262</v>
      </c>
      <c r="V40" s="127"/>
      <c r="W40" s="128"/>
      <c r="X40" s="127">
        <f>X39</f>
        <v>218730</v>
      </c>
      <c r="Y40" s="128"/>
      <c r="Z40" s="127">
        <f>Z39</f>
        <v>199674</v>
      </c>
      <c r="AA40" s="588"/>
    </row>
    <row r="41" spans="1:27" ht="25.5" customHeight="1" hidden="1">
      <c r="A41" s="151"/>
      <c r="B41" s="341"/>
      <c r="C41" s="342"/>
      <c r="D41" s="342"/>
      <c r="E41" s="342"/>
      <c r="F41" s="342"/>
      <c r="G41" s="342"/>
      <c r="H41" s="342"/>
      <c r="I41" s="342"/>
      <c r="J41" s="342"/>
      <c r="K41" s="331"/>
      <c r="L41" s="343"/>
      <c r="M41" s="343"/>
      <c r="N41" s="280"/>
      <c r="O41" s="331"/>
      <c r="P41" s="116"/>
      <c r="Q41" s="119"/>
      <c r="R41" s="119"/>
      <c r="S41" s="119"/>
      <c r="T41" s="119"/>
      <c r="U41" s="120"/>
      <c r="V41" s="120"/>
      <c r="W41" s="132"/>
      <c r="X41" s="120"/>
      <c r="Y41" s="132"/>
      <c r="Z41" s="120"/>
      <c r="AA41" s="587"/>
    </row>
    <row r="42" spans="1:27" ht="36.75" customHeight="1" hidden="1">
      <c r="A42" s="151"/>
      <c r="B42" s="335"/>
      <c r="C42" s="337"/>
      <c r="D42" s="337"/>
      <c r="E42" s="337"/>
      <c r="F42" s="337"/>
      <c r="G42" s="337"/>
      <c r="H42" s="337"/>
      <c r="I42" s="337"/>
      <c r="J42" s="337"/>
      <c r="K42" s="331"/>
      <c r="L42" s="344"/>
      <c r="M42" s="344"/>
      <c r="N42" s="279"/>
      <c r="O42" s="345"/>
      <c r="P42" s="123"/>
      <c r="Q42" s="126"/>
      <c r="R42" s="126"/>
      <c r="S42" s="126"/>
      <c r="T42" s="126"/>
      <c r="U42" s="127"/>
      <c r="V42" s="127"/>
      <c r="W42" s="128"/>
      <c r="X42" s="127"/>
      <c r="Y42" s="128"/>
      <c r="Z42" s="127"/>
      <c r="AA42" s="588"/>
    </row>
    <row r="43" spans="1:27" ht="28.5" customHeight="1" hidden="1">
      <c r="A43" s="151"/>
      <c r="B43" s="335"/>
      <c r="C43" s="337"/>
      <c r="D43" s="337"/>
      <c r="E43" s="337"/>
      <c r="F43" s="337"/>
      <c r="G43" s="337"/>
      <c r="H43" s="337"/>
      <c r="I43" s="337"/>
      <c r="J43" s="337"/>
      <c r="K43" s="331"/>
      <c r="L43" s="344"/>
      <c r="M43" s="344"/>
      <c r="N43" s="279"/>
      <c r="O43" s="345"/>
      <c r="P43" s="123"/>
      <c r="Q43" s="126"/>
      <c r="R43" s="126"/>
      <c r="S43" s="126"/>
      <c r="T43" s="126"/>
      <c r="U43" s="127"/>
      <c r="V43" s="127"/>
      <c r="W43" s="128"/>
      <c r="X43" s="127"/>
      <c r="Y43" s="128"/>
      <c r="Z43" s="127"/>
      <c r="AA43" s="588"/>
    </row>
    <row r="44" spans="1:27" ht="31.5" customHeight="1" hidden="1">
      <c r="A44" s="151"/>
      <c r="B44" s="282"/>
      <c r="C44" s="337"/>
      <c r="D44" s="337"/>
      <c r="E44" s="337"/>
      <c r="F44" s="337"/>
      <c r="G44" s="337"/>
      <c r="H44" s="337"/>
      <c r="I44" s="337"/>
      <c r="J44" s="337"/>
      <c r="K44" s="331"/>
      <c r="L44" s="344"/>
      <c r="M44" s="344"/>
      <c r="N44" s="279"/>
      <c r="O44" s="345"/>
      <c r="P44" s="123"/>
      <c r="Q44" s="126"/>
      <c r="R44" s="126"/>
      <c r="S44" s="126"/>
      <c r="T44" s="126"/>
      <c r="U44" s="127"/>
      <c r="V44" s="127"/>
      <c r="W44" s="128"/>
      <c r="X44" s="127"/>
      <c r="Y44" s="128"/>
      <c r="Z44" s="127"/>
      <c r="AA44" s="588"/>
    </row>
    <row r="45" spans="1:27" ht="45" customHeight="1">
      <c r="A45" s="151"/>
      <c r="B45" s="335" t="s">
        <v>238</v>
      </c>
      <c r="C45" s="337"/>
      <c r="D45" s="337"/>
      <c r="E45" s="337"/>
      <c r="F45" s="337"/>
      <c r="G45" s="337"/>
      <c r="H45" s="337"/>
      <c r="I45" s="337"/>
      <c r="J45" s="337"/>
      <c r="K45" s="331">
        <v>654</v>
      </c>
      <c r="L45" s="344">
        <v>1</v>
      </c>
      <c r="M45" s="344">
        <v>4</v>
      </c>
      <c r="N45" s="279" t="s">
        <v>162</v>
      </c>
      <c r="O45" s="345">
        <v>0</v>
      </c>
      <c r="P45" s="123"/>
      <c r="Q45" s="126"/>
      <c r="R45" s="126"/>
      <c r="S45" s="126"/>
      <c r="T45" s="126"/>
      <c r="U45" s="127">
        <f>U47</f>
        <v>2261900</v>
      </c>
      <c r="V45" s="127"/>
      <c r="W45" s="128"/>
      <c r="X45" s="127">
        <f>X47</f>
        <v>0</v>
      </c>
      <c r="Y45" s="128"/>
      <c r="Z45" s="127">
        <f>Z47</f>
        <v>0</v>
      </c>
      <c r="AA45" s="588"/>
    </row>
    <row r="46" spans="1:27" ht="20.25" customHeight="1">
      <c r="A46" s="151"/>
      <c r="B46" s="283" t="s">
        <v>263</v>
      </c>
      <c r="C46" s="337"/>
      <c r="D46" s="337"/>
      <c r="E46" s="337"/>
      <c r="F46" s="337"/>
      <c r="G46" s="337"/>
      <c r="H46" s="337"/>
      <c r="I46" s="337"/>
      <c r="J46" s="337"/>
      <c r="K46" s="331"/>
      <c r="L46" s="344">
        <v>1</v>
      </c>
      <c r="M46" s="344">
        <v>4</v>
      </c>
      <c r="N46" s="279" t="s">
        <v>162</v>
      </c>
      <c r="O46" s="345">
        <v>500</v>
      </c>
      <c r="P46" s="123"/>
      <c r="Q46" s="126">
        <v>2801000</v>
      </c>
      <c r="R46" s="126">
        <v>0</v>
      </c>
      <c r="S46" s="126">
        <v>0</v>
      </c>
      <c r="T46" s="126">
        <v>0</v>
      </c>
      <c r="U46" s="127">
        <v>2261900</v>
      </c>
      <c r="V46" s="127"/>
      <c r="W46" s="128"/>
      <c r="X46" s="127"/>
      <c r="Y46" s="128"/>
      <c r="Z46" s="127"/>
      <c r="AA46" s="588"/>
    </row>
    <row r="47" spans="1:27" ht="19.5" customHeight="1">
      <c r="A47" s="151"/>
      <c r="B47" s="335" t="s">
        <v>120</v>
      </c>
      <c r="C47" s="337"/>
      <c r="D47" s="337"/>
      <c r="E47" s="337"/>
      <c r="F47" s="337"/>
      <c r="G47" s="337"/>
      <c r="H47" s="337"/>
      <c r="I47" s="337"/>
      <c r="J47" s="337"/>
      <c r="K47" s="331">
        <v>654</v>
      </c>
      <c r="L47" s="344">
        <v>1</v>
      </c>
      <c r="M47" s="344">
        <v>4</v>
      </c>
      <c r="N47" s="279" t="s">
        <v>162</v>
      </c>
      <c r="O47" s="345">
        <v>540</v>
      </c>
      <c r="P47" s="123"/>
      <c r="Q47" s="126">
        <v>2801000</v>
      </c>
      <c r="R47" s="126">
        <v>0</v>
      </c>
      <c r="S47" s="126">
        <v>0</v>
      </c>
      <c r="T47" s="126">
        <v>0</v>
      </c>
      <c r="U47" s="127">
        <v>2261900</v>
      </c>
      <c r="V47" s="127">
        <v>675600</v>
      </c>
      <c r="W47" s="128"/>
      <c r="X47" s="127"/>
      <c r="Y47" s="128"/>
      <c r="Z47" s="127"/>
      <c r="AA47" s="588"/>
    </row>
    <row r="48" spans="1:27" ht="15" customHeight="1" hidden="1">
      <c r="A48" s="151"/>
      <c r="B48" s="335"/>
      <c r="C48" s="337"/>
      <c r="D48" s="337"/>
      <c r="E48" s="337"/>
      <c r="F48" s="337"/>
      <c r="G48" s="337"/>
      <c r="H48" s="337"/>
      <c r="I48" s="337"/>
      <c r="J48" s="337"/>
      <c r="K48" s="331"/>
      <c r="L48" s="344"/>
      <c r="M48" s="344"/>
      <c r="N48" s="279"/>
      <c r="O48" s="345"/>
      <c r="P48" s="123"/>
      <c r="Q48" s="126"/>
      <c r="R48" s="126"/>
      <c r="S48" s="126"/>
      <c r="T48" s="126"/>
      <c r="U48" s="127"/>
      <c r="V48" s="127"/>
      <c r="W48" s="128"/>
      <c r="X48" s="127"/>
      <c r="Y48" s="128"/>
      <c r="Z48" s="127"/>
      <c r="AA48" s="588"/>
    </row>
    <row r="49" spans="1:27" s="752" customFormat="1" ht="22.5" customHeight="1">
      <c r="A49" s="151"/>
      <c r="B49" s="283" t="s">
        <v>47</v>
      </c>
      <c r="C49" s="337"/>
      <c r="D49" s="337"/>
      <c r="E49" s="337"/>
      <c r="F49" s="337"/>
      <c r="G49" s="337"/>
      <c r="H49" s="337"/>
      <c r="I49" s="337"/>
      <c r="J49" s="337"/>
      <c r="K49" s="345"/>
      <c r="L49" s="344">
        <v>1</v>
      </c>
      <c r="M49" s="344">
        <v>11</v>
      </c>
      <c r="N49" s="754"/>
      <c r="O49" s="755"/>
      <c r="P49" s="123"/>
      <c r="Q49" s="126"/>
      <c r="R49" s="126"/>
      <c r="S49" s="126"/>
      <c r="T49" s="126"/>
      <c r="U49" s="127">
        <f>U50</f>
        <v>80000</v>
      </c>
      <c r="V49" s="127"/>
      <c r="W49" s="128"/>
      <c r="X49" s="127">
        <f>X50</f>
        <v>80000</v>
      </c>
      <c r="Y49" s="128"/>
      <c r="Z49" s="127">
        <f>Z50</f>
        <v>180000</v>
      </c>
      <c r="AA49" s="588"/>
    </row>
    <row r="50" spans="1:28" ht="27" customHeight="1">
      <c r="A50" s="151"/>
      <c r="B50" s="335" t="s">
        <v>260</v>
      </c>
      <c r="C50" s="342"/>
      <c r="D50" s="342"/>
      <c r="E50" s="342"/>
      <c r="F50" s="342"/>
      <c r="G50" s="342"/>
      <c r="H50" s="342"/>
      <c r="I50" s="342"/>
      <c r="J50" s="342"/>
      <c r="K50" s="331">
        <v>654</v>
      </c>
      <c r="L50" s="344">
        <v>1</v>
      </c>
      <c r="M50" s="344">
        <v>11</v>
      </c>
      <c r="N50" s="316" t="s">
        <v>166</v>
      </c>
      <c r="O50" s="345"/>
      <c r="P50" s="123"/>
      <c r="Q50" s="126">
        <v>69611000</v>
      </c>
      <c r="R50" s="126">
        <v>0</v>
      </c>
      <c r="S50" s="126">
        <v>0</v>
      </c>
      <c r="T50" s="126">
        <v>0</v>
      </c>
      <c r="U50" s="127">
        <f>U52</f>
        <v>80000</v>
      </c>
      <c r="V50" s="127">
        <f>V52</f>
        <v>80000</v>
      </c>
      <c r="W50" s="128"/>
      <c r="X50" s="127">
        <f>X52</f>
        <v>80000</v>
      </c>
      <c r="Y50" s="128"/>
      <c r="Z50" s="127">
        <f>Z52</f>
        <v>180000</v>
      </c>
      <c r="AA50" s="587"/>
      <c r="AB50" s="203"/>
    </row>
    <row r="51" spans="1:27" ht="35.25" customHeight="1">
      <c r="A51" s="151"/>
      <c r="B51" s="368" t="s">
        <v>276</v>
      </c>
      <c r="C51" s="337"/>
      <c r="D51" s="337"/>
      <c r="E51" s="337"/>
      <c r="F51" s="337"/>
      <c r="G51" s="337"/>
      <c r="H51" s="337"/>
      <c r="I51" s="337"/>
      <c r="J51" s="337"/>
      <c r="K51" s="331">
        <v>654</v>
      </c>
      <c r="L51" s="344">
        <v>1</v>
      </c>
      <c r="M51" s="344">
        <v>11</v>
      </c>
      <c r="N51" s="316" t="s">
        <v>165</v>
      </c>
      <c r="O51" s="345"/>
      <c r="P51" s="123"/>
      <c r="Q51" s="126">
        <v>69611000</v>
      </c>
      <c r="R51" s="126">
        <v>0</v>
      </c>
      <c r="S51" s="126">
        <v>0</v>
      </c>
      <c r="T51" s="126">
        <v>0</v>
      </c>
      <c r="U51" s="127">
        <f>U52</f>
        <v>80000</v>
      </c>
      <c r="V51" s="127"/>
      <c r="W51" s="128"/>
      <c r="X51" s="127">
        <f>X52</f>
        <v>80000</v>
      </c>
      <c r="Y51" s="128"/>
      <c r="Z51" s="127">
        <f>Z52</f>
        <v>180000</v>
      </c>
      <c r="AA51" s="588"/>
    </row>
    <row r="52" spans="1:27" ht="12.75">
      <c r="A52" s="151"/>
      <c r="B52" s="283" t="s">
        <v>164</v>
      </c>
      <c r="C52" s="337"/>
      <c r="D52" s="337"/>
      <c r="E52" s="337"/>
      <c r="F52" s="337"/>
      <c r="G52" s="337"/>
      <c r="H52" s="337"/>
      <c r="I52" s="337"/>
      <c r="J52" s="337"/>
      <c r="K52" s="331">
        <v>654</v>
      </c>
      <c r="L52" s="344">
        <v>1</v>
      </c>
      <c r="M52" s="344">
        <v>11</v>
      </c>
      <c r="N52" s="316" t="s">
        <v>165</v>
      </c>
      <c r="O52" s="345">
        <v>800</v>
      </c>
      <c r="P52" s="123"/>
      <c r="Q52" s="126">
        <v>69611000</v>
      </c>
      <c r="R52" s="126">
        <v>0</v>
      </c>
      <c r="S52" s="126">
        <v>0</v>
      </c>
      <c r="T52" s="126">
        <v>0</v>
      </c>
      <c r="U52" s="127">
        <f>U53</f>
        <v>80000</v>
      </c>
      <c r="V52" s="127">
        <f>V53</f>
        <v>80000</v>
      </c>
      <c r="W52" s="128"/>
      <c r="X52" s="127">
        <f>X53</f>
        <v>80000</v>
      </c>
      <c r="Y52" s="128"/>
      <c r="Z52" s="127">
        <f>Z53</f>
        <v>180000</v>
      </c>
      <c r="AA52" s="588"/>
    </row>
    <row r="53" spans="1:27" ht="16.5" customHeight="1">
      <c r="A53" s="151"/>
      <c r="B53" s="282" t="s">
        <v>142</v>
      </c>
      <c r="C53" s="337"/>
      <c r="D53" s="337"/>
      <c r="E53" s="337"/>
      <c r="F53" s="337"/>
      <c r="G53" s="337"/>
      <c r="H53" s="337"/>
      <c r="I53" s="337"/>
      <c r="J53" s="337"/>
      <c r="K53" s="331">
        <v>654</v>
      </c>
      <c r="L53" s="344">
        <v>1</v>
      </c>
      <c r="M53" s="344">
        <v>11</v>
      </c>
      <c r="N53" s="316" t="s">
        <v>165</v>
      </c>
      <c r="O53" s="345">
        <v>870</v>
      </c>
      <c r="P53" s="123"/>
      <c r="Q53" s="126">
        <v>69611000</v>
      </c>
      <c r="R53" s="126">
        <v>0</v>
      </c>
      <c r="S53" s="126">
        <v>0</v>
      </c>
      <c r="T53" s="126">
        <v>0</v>
      </c>
      <c r="U53" s="127">
        <v>80000</v>
      </c>
      <c r="V53" s="127">
        <v>80000</v>
      </c>
      <c r="W53" s="128"/>
      <c r="X53" s="127">
        <v>80000</v>
      </c>
      <c r="Y53" s="128"/>
      <c r="Z53" s="127">
        <v>180000</v>
      </c>
      <c r="AA53" s="588"/>
    </row>
    <row r="54" spans="1:27" s="752" customFormat="1" ht="24.75" customHeight="1">
      <c r="A54" s="151"/>
      <c r="B54" s="335" t="s">
        <v>48</v>
      </c>
      <c r="C54" s="337"/>
      <c r="D54" s="337"/>
      <c r="E54" s="337"/>
      <c r="F54" s="337"/>
      <c r="G54" s="337"/>
      <c r="H54" s="337"/>
      <c r="I54" s="337"/>
      <c r="J54" s="337"/>
      <c r="K54" s="345">
        <v>654</v>
      </c>
      <c r="L54" s="344">
        <v>1</v>
      </c>
      <c r="M54" s="344">
        <v>13</v>
      </c>
      <c r="N54" s="279"/>
      <c r="O54" s="345"/>
      <c r="P54" s="123"/>
      <c r="Q54" s="126">
        <v>21234000</v>
      </c>
      <c r="R54" s="126">
        <v>0</v>
      </c>
      <c r="S54" s="126">
        <v>0</v>
      </c>
      <c r="T54" s="126">
        <v>0</v>
      </c>
      <c r="U54" s="127">
        <f>U55+U61+U63+U68</f>
        <v>4654150</v>
      </c>
      <c r="V54" s="127">
        <f>V55+V61+V68</f>
        <v>6510000</v>
      </c>
      <c r="W54" s="128"/>
      <c r="X54" s="127">
        <f>X55+X61+X63+X68</f>
        <v>5315211</v>
      </c>
      <c r="Y54" s="127"/>
      <c r="Z54" s="127">
        <f>Z55+Z61+Z63+Z68</f>
        <v>6159206</v>
      </c>
      <c r="AA54" s="591"/>
    </row>
    <row r="55" spans="1:27" ht="37.5" customHeight="1">
      <c r="A55" s="151"/>
      <c r="B55" s="335" t="s">
        <v>236</v>
      </c>
      <c r="C55" s="337"/>
      <c r="D55" s="337"/>
      <c r="E55" s="337"/>
      <c r="F55" s="337"/>
      <c r="G55" s="337"/>
      <c r="H55" s="337"/>
      <c r="I55" s="337"/>
      <c r="J55" s="337"/>
      <c r="K55" s="331">
        <v>654</v>
      </c>
      <c r="L55" s="344">
        <v>1</v>
      </c>
      <c r="M55" s="344">
        <v>13</v>
      </c>
      <c r="N55" s="316" t="s">
        <v>166</v>
      </c>
      <c r="O55" s="345"/>
      <c r="P55" s="123"/>
      <c r="Q55" s="126">
        <v>2980000</v>
      </c>
      <c r="R55" s="126">
        <v>0</v>
      </c>
      <c r="S55" s="126">
        <v>0</v>
      </c>
      <c r="T55" s="126">
        <v>0</v>
      </c>
      <c r="U55" s="127">
        <f>U56</f>
        <v>0</v>
      </c>
      <c r="V55" s="127">
        <f>V56</f>
        <v>0</v>
      </c>
      <c r="W55" s="128"/>
      <c r="X55" s="127">
        <f>X57</f>
        <v>619061</v>
      </c>
      <c r="Y55" s="128"/>
      <c r="Z55" s="127">
        <f>Z57</f>
        <v>1221292</v>
      </c>
      <c r="AA55" s="588"/>
    </row>
    <row r="56" spans="1:27" ht="44.25" customHeight="1">
      <c r="A56" s="151"/>
      <c r="B56" s="368" t="s">
        <v>277</v>
      </c>
      <c r="C56" s="337"/>
      <c r="D56" s="337"/>
      <c r="E56" s="337"/>
      <c r="F56" s="337"/>
      <c r="G56" s="337"/>
      <c r="H56" s="337"/>
      <c r="I56" s="337"/>
      <c r="J56" s="337"/>
      <c r="K56" s="331">
        <v>654</v>
      </c>
      <c r="L56" s="344">
        <v>1</v>
      </c>
      <c r="M56" s="344">
        <v>13</v>
      </c>
      <c r="N56" s="316" t="s">
        <v>167</v>
      </c>
      <c r="O56" s="345"/>
      <c r="P56" s="123"/>
      <c r="Q56" s="126"/>
      <c r="R56" s="126"/>
      <c r="S56" s="126"/>
      <c r="T56" s="126"/>
      <c r="U56" s="127"/>
      <c r="V56" s="127"/>
      <c r="W56" s="128"/>
      <c r="X56" s="127">
        <v>619061</v>
      </c>
      <c r="Y56" s="127"/>
      <c r="Z56" s="127">
        <v>1221292</v>
      </c>
      <c r="AA56" s="591"/>
    </row>
    <row r="57" spans="1:27" ht="20.25" customHeight="1">
      <c r="A57" s="151"/>
      <c r="B57" s="283" t="s">
        <v>164</v>
      </c>
      <c r="C57" s="337"/>
      <c r="D57" s="337"/>
      <c r="E57" s="337"/>
      <c r="F57" s="337"/>
      <c r="G57" s="337"/>
      <c r="H57" s="337"/>
      <c r="I57" s="337"/>
      <c r="J57" s="337"/>
      <c r="K57" s="331">
        <v>654</v>
      </c>
      <c r="L57" s="344">
        <v>1</v>
      </c>
      <c r="M57" s="344">
        <v>13</v>
      </c>
      <c r="N57" s="316" t="s">
        <v>167</v>
      </c>
      <c r="O57" s="345">
        <v>800</v>
      </c>
      <c r="P57" s="123"/>
      <c r="Q57" s="126"/>
      <c r="R57" s="126"/>
      <c r="S57" s="126"/>
      <c r="T57" s="126"/>
      <c r="U57" s="127"/>
      <c r="V57" s="127"/>
      <c r="W57" s="128"/>
      <c r="X57" s="127">
        <v>619061</v>
      </c>
      <c r="Y57" s="128"/>
      <c r="Z57" s="127">
        <v>1221292</v>
      </c>
      <c r="AA57" s="592"/>
    </row>
    <row r="58" spans="1:27" ht="21" customHeight="1">
      <c r="A58" s="151"/>
      <c r="B58" s="282" t="s">
        <v>142</v>
      </c>
      <c r="C58" s="337"/>
      <c r="D58" s="337"/>
      <c r="E58" s="337"/>
      <c r="F58" s="337"/>
      <c r="G58" s="337"/>
      <c r="H58" s="337"/>
      <c r="I58" s="337"/>
      <c r="J58" s="337"/>
      <c r="K58" s="331"/>
      <c r="L58" s="344">
        <v>1</v>
      </c>
      <c r="M58" s="344">
        <v>13</v>
      </c>
      <c r="N58" s="316" t="s">
        <v>167</v>
      </c>
      <c r="O58" s="345">
        <v>870</v>
      </c>
      <c r="P58" s="123"/>
      <c r="Q58" s="126"/>
      <c r="R58" s="126"/>
      <c r="S58" s="126"/>
      <c r="T58" s="126"/>
      <c r="U58" s="127"/>
      <c r="V58" s="127"/>
      <c r="W58" s="128"/>
      <c r="X58" s="127">
        <v>619061</v>
      </c>
      <c r="Y58" s="128"/>
      <c r="Z58" s="127">
        <v>1221292</v>
      </c>
      <c r="AA58" s="588"/>
    </row>
    <row r="59" spans="1:27" ht="33.75" customHeight="1">
      <c r="A59" s="151"/>
      <c r="B59" s="335" t="s">
        <v>239</v>
      </c>
      <c r="C59" s="337"/>
      <c r="D59" s="337"/>
      <c r="E59" s="337"/>
      <c r="F59" s="337"/>
      <c r="G59" s="337"/>
      <c r="H59" s="337"/>
      <c r="I59" s="337"/>
      <c r="J59" s="337"/>
      <c r="K59" s="331"/>
      <c r="L59" s="344">
        <v>1</v>
      </c>
      <c r="M59" s="344">
        <v>13</v>
      </c>
      <c r="N59" s="279" t="s">
        <v>155</v>
      </c>
      <c r="O59" s="345"/>
      <c r="P59" s="123"/>
      <c r="Q59" s="126"/>
      <c r="R59" s="126"/>
      <c r="S59" s="126"/>
      <c r="T59" s="126"/>
      <c r="U59" s="127">
        <f>U60</f>
        <v>140000</v>
      </c>
      <c r="V59" s="127"/>
      <c r="W59" s="128"/>
      <c r="X59" s="127">
        <f>X60</f>
        <v>190000</v>
      </c>
      <c r="Y59" s="128"/>
      <c r="Z59" s="127">
        <f>Z60</f>
        <v>190000</v>
      </c>
      <c r="AA59" s="588"/>
    </row>
    <row r="60" spans="1:27" ht="51" customHeight="1">
      <c r="A60" s="151"/>
      <c r="B60" s="335" t="s">
        <v>238</v>
      </c>
      <c r="C60" s="337"/>
      <c r="D60" s="337"/>
      <c r="E60" s="337"/>
      <c r="F60" s="337"/>
      <c r="G60" s="337"/>
      <c r="H60" s="337"/>
      <c r="I60" s="337"/>
      <c r="J60" s="337"/>
      <c r="K60" s="331"/>
      <c r="L60" s="344">
        <v>1</v>
      </c>
      <c r="M60" s="344">
        <v>13</v>
      </c>
      <c r="N60" s="279" t="s">
        <v>155</v>
      </c>
      <c r="O60" s="345"/>
      <c r="P60" s="123"/>
      <c r="Q60" s="126"/>
      <c r="R60" s="126"/>
      <c r="S60" s="126"/>
      <c r="T60" s="126"/>
      <c r="U60" s="127">
        <f>U61</f>
        <v>140000</v>
      </c>
      <c r="V60" s="127"/>
      <c r="W60" s="128"/>
      <c r="X60" s="127">
        <f>X61</f>
        <v>190000</v>
      </c>
      <c r="Y60" s="128"/>
      <c r="Z60" s="127">
        <f>Z61</f>
        <v>190000</v>
      </c>
      <c r="AA60" s="588"/>
    </row>
    <row r="61" spans="1:27" ht="52.5" customHeight="1">
      <c r="A61" s="151"/>
      <c r="B61" s="335" t="s">
        <v>157</v>
      </c>
      <c r="C61" s="337"/>
      <c r="D61" s="337"/>
      <c r="E61" s="337"/>
      <c r="F61" s="337"/>
      <c r="G61" s="337"/>
      <c r="H61" s="337"/>
      <c r="I61" s="337"/>
      <c r="J61" s="337"/>
      <c r="K61" s="331">
        <v>654</v>
      </c>
      <c r="L61" s="344">
        <v>1</v>
      </c>
      <c r="M61" s="344">
        <v>13</v>
      </c>
      <c r="N61" s="279" t="s">
        <v>162</v>
      </c>
      <c r="O61" s="345">
        <v>100</v>
      </c>
      <c r="P61" s="123"/>
      <c r="Q61" s="126"/>
      <c r="R61" s="126"/>
      <c r="S61" s="126"/>
      <c r="T61" s="126"/>
      <c r="U61" s="127">
        <f>U62</f>
        <v>140000</v>
      </c>
      <c r="V61" s="127"/>
      <c r="W61" s="128"/>
      <c r="X61" s="127">
        <f>X62</f>
        <v>190000</v>
      </c>
      <c r="Y61" s="128"/>
      <c r="Z61" s="127">
        <f>Z62</f>
        <v>190000</v>
      </c>
      <c r="AA61" s="588"/>
    </row>
    <row r="62" spans="1:27" ht="24.75" customHeight="1">
      <c r="A62" s="151"/>
      <c r="B62" s="282" t="s">
        <v>158</v>
      </c>
      <c r="C62" s="337"/>
      <c r="D62" s="337"/>
      <c r="E62" s="337"/>
      <c r="F62" s="337"/>
      <c r="G62" s="337"/>
      <c r="H62" s="337"/>
      <c r="I62" s="337"/>
      <c r="J62" s="337"/>
      <c r="K62" s="331">
        <v>654</v>
      </c>
      <c r="L62" s="344">
        <v>1</v>
      </c>
      <c r="M62" s="344">
        <v>13</v>
      </c>
      <c r="N62" s="279" t="s">
        <v>162</v>
      </c>
      <c r="O62" s="345">
        <v>120</v>
      </c>
      <c r="P62" s="123"/>
      <c r="Q62" s="126">
        <v>2980000</v>
      </c>
      <c r="R62" s="126">
        <v>0</v>
      </c>
      <c r="S62" s="126">
        <v>0</v>
      </c>
      <c r="T62" s="126">
        <v>0</v>
      </c>
      <c r="U62" s="127">
        <f>90000+50000</f>
        <v>140000</v>
      </c>
      <c r="V62" s="127">
        <v>50000</v>
      </c>
      <c r="W62" s="128"/>
      <c r="X62" s="127">
        <v>190000</v>
      </c>
      <c r="Y62" s="128"/>
      <c r="Z62" s="127">
        <v>190000</v>
      </c>
      <c r="AA62" s="588"/>
    </row>
    <row r="63" spans="1:27" ht="35.25" customHeight="1">
      <c r="A63" s="151"/>
      <c r="B63" s="335" t="s">
        <v>233</v>
      </c>
      <c r="C63" s="337"/>
      <c r="D63" s="337"/>
      <c r="E63" s="337"/>
      <c r="F63" s="337"/>
      <c r="G63" s="337"/>
      <c r="H63" s="337"/>
      <c r="I63" s="337"/>
      <c r="J63" s="337"/>
      <c r="K63" s="331"/>
      <c r="L63" s="344">
        <v>1</v>
      </c>
      <c r="M63" s="344">
        <v>13</v>
      </c>
      <c r="N63" s="279" t="s">
        <v>155</v>
      </c>
      <c r="O63" s="345"/>
      <c r="P63" s="123"/>
      <c r="Q63" s="126"/>
      <c r="R63" s="126"/>
      <c r="S63" s="126"/>
      <c r="T63" s="126"/>
      <c r="U63" s="127">
        <f>U64</f>
        <v>50000</v>
      </c>
      <c r="V63" s="127"/>
      <c r="W63" s="128"/>
      <c r="X63" s="127">
        <f>X64</f>
        <v>50000</v>
      </c>
      <c r="Y63" s="128"/>
      <c r="Z63" s="127">
        <f>Z64</f>
        <v>50000</v>
      </c>
      <c r="AA63" s="588"/>
    </row>
    <row r="64" spans="1:27" ht="40.5" customHeight="1">
      <c r="A64" s="151"/>
      <c r="B64" s="368" t="s">
        <v>243</v>
      </c>
      <c r="C64" s="337"/>
      <c r="D64" s="337"/>
      <c r="E64" s="337"/>
      <c r="F64" s="337"/>
      <c r="G64" s="337"/>
      <c r="H64" s="337"/>
      <c r="I64" s="337"/>
      <c r="J64" s="337"/>
      <c r="K64" s="331"/>
      <c r="L64" s="344">
        <v>1</v>
      </c>
      <c r="M64" s="344">
        <v>13</v>
      </c>
      <c r="N64" s="279" t="s">
        <v>231</v>
      </c>
      <c r="O64" s="345"/>
      <c r="P64" s="123"/>
      <c r="Q64" s="126"/>
      <c r="R64" s="126"/>
      <c r="S64" s="126"/>
      <c r="T64" s="126"/>
      <c r="U64" s="127">
        <v>50000</v>
      </c>
      <c r="V64" s="127"/>
      <c r="W64" s="128"/>
      <c r="X64" s="127">
        <v>50000</v>
      </c>
      <c r="Y64" s="128"/>
      <c r="Z64" s="127">
        <v>50000</v>
      </c>
      <c r="AA64" s="588"/>
    </row>
    <row r="65" spans="1:27" ht="27.75" customHeight="1">
      <c r="A65" s="151"/>
      <c r="B65" s="335" t="s">
        <v>160</v>
      </c>
      <c r="C65" s="337"/>
      <c r="D65" s="337"/>
      <c r="E65" s="337"/>
      <c r="F65" s="337"/>
      <c r="G65" s="337"/>
      <c r="H65" s="337"/>
      <c r="I65" s="337"/>
      <c r="J65" s="337"/>
      <c r="K65" s="331"/>
      <c r="L65" s="344">
        <v>1</v>
      </c>
      <c r="M65" s="344">
        <v>13</v>
      </c>
      <c r="N65" s="279" t="s">
        <v>231</v>
      </c>
      <c r="O65" s="345">
        <v>244</v>
      </c>
      <c r="P65" s="123"/>
      <c r="Q65" s="126"/>
      <c r="R65" s="126"/>
      <c r="S65" s="126"/>
      <c r="T65" s="126"/>
      <c r="U65" s="127">
        <v>50000</v>
      </c>
      <c r="V65" s="127"/>
      <c r="W65" s="128"/>
      <c r="X65" s="127">
        <v>50000</v>
      </c>
      <c r="Y65" s="128"/>
      <c r="Z65" s="127">
        <v>50000</v>
      </c>
      <c r="AA65" s="588"/>
    </row>
    <row r="66" spans="1:27" ht="27.75" customHeight="1">
      <c r="A66" s="151"/>
      <c r="B66" s="282" t="s">
        <v>161</v>
      </c>
      <c r="C66" s="337"/>
      <c r="D66" s="337"/>
      <c r="E66" s="337"/>
      <c r="F66" s="337"/>
      <c r="G66" s="337"/>
      <c r="H66" s="337"/>
      <c r="I66" s="337"/>
      <c r="J66" s="337"/>
      <c r="K66" s="331"/>
      <c r="L66" s="344">
        <v>1</v>
      </c>
      <c r="M66" s="344">
        <v>13</v>
      </c>
      <c r="N66" s="279" t="s">
        <v>231</v>
      </c>
      <c r="O66" s="345">
        <v>244</v>
      </c>
      <c r="P66" s="123"/>
      <c r="Q66" s="126"/>
      <c r="R66" s="126"/>
      <c r="S66" s="126"/>
      <c r="T66" s="126"/>
      <c r="U66" s="127">
        <v>50000</v>
      </c>
      <c r="V66" s="127"/>
      <c r="W66" s="128"/>
      <c r="X66" s="127">
        <v>50000</v>
      </c>
      <c r="Y66" s="128"/>
      <c r="Z66" s="127">
        <v>50000</v>
      </c>
      <c r="AA66" s="588"/>
    </row>
    <row r="67" spans="1:27" ht="42" customHeight="1" thickBot="1">
      <c r="A67" s="151"/>
      <c r="B67" s="494" t="s">
        <v>258</v>
      </c>
      <c r="C67" s="337"/>
      <c r="D67" s="337"/>
      <c r="E67" s="337"/>
      <c r="F67" s="337"/>
      <c r="G67" s="337"/>
      <c r="H67" s="337"/>
      <c r="I67" s="337"/>
      <c r="J67" s="337"/>
      <c r="K67" s="331"/>
      <c r="L67" s="344">
        <v>1</v>
      </c>
      <c r="M67" s="344">
        <v>13</v>
      </c>
      <c r="N67" s="279" t="s">
        <v>168</v>
      </c>
      <c r="O67" s="345"/>
      <c r="P67" s="123"/>
      <c r="Q67" s="126"/>
      <c r="R67" s="126"/>
      <c r="S67" s="126"/>
      <c r="T67" s="126"/>
      <c r="U67" s="127">
        <f>U68</f>
        <v>4464150</v>
      </c>
      <c r="V67" s="127"/>
      <c r="W67" s="128"/>
      <c r="X67" s="127">
        <f>X68</f>
        <v>4456150</v>
      </c>
      <c r="Y67" s="128"/>
      <c r="Z67" s="127">
        <f>Z68</f>
        <v>4697914</v>
      </c>
      <c r="AA67" s="588"/>
    </row>
    <row r="68" spans="1:27" s="170" customFormat="1" ht="69" customHeight="1" thickBot="1">
      <c r="A68" s="168"/>
      <c r="B68" s="494" t="s">
        <v>257</v>
      </c>
      <c r="C68" s="342"/>
      <c r="D68" s="342"/>
      <c r="E68" s="342"/>
      <c r="F68" s="342"/>
      <c r="G68" s="342"/>
      <c r="H68" s="342"/>
      <c r="I68" s="342"/>
      <c r="J68" s="342"/>
      <c r="K68" s="331">
        <v>654</v>
      </c>
      <c r="L68" s="344">
        <v>1</v>
      </c>
      <c r="M68" s="344">
        <v>13</v>
      </c>
      <c r="N68" s="279" t="s">
        <v>170</v>
      </c>
      <c r="O68" s="331"/>
      <c r="P68" s="116"/>
      <c r="Q68" s="119">
        <v>2980000</v>
      </c>
      <c r="R68" s="119">
        <v>0</v>
      </c>
      <c r="S68" s="119">
        <v>0</v>
      </c>
      <c r="T68" s="119">
        <v>0</v>
      </c>
      <c r="U68" s="127">
        <f>U69+U71</f>
        <v>4464150</v>
      </c>
      <c r="V68" s="127">
        <f>V69+V71+V70</f>
        <v>6510000</v>
      </c>
      <c r="W68" s="128"/>
      <c r="X68" s="127">
        <f>X69+X71</f>
        <v>4456150</v>
      </c>
      <c r="Y68" s="128"/>
      <c r="Z68" s="127">
        <f>Z69+Z71</f>
        <v>4697914</v>
      </c>
      <c r="AA68" s="587"/>
    </row>
    <row r="69" spans="1:27" ht="57.75" customHeight="1">
      <c r="A69" s="151"/>
      <c r="B69" s="283" t="s">
        <v>157</v>
      </c>
      <c r="C69" s="337"/>
      <c r="D69" s="337"/>
      <c r="E69" s="337"/>
      <c r="F69" s="337"/>
      <c r="G69" s="337"/>
      <c r="H69" s="337"/>
      <c r="I69" s="337"/>
      <c r="J69" s="337"/>
      <c r="K69" s="331">
        <v>654</v>
      </c>
      <c r="L69" s="344">
        <v>1</v>
      </c>
      <c r="M69" s="344">
        <v>13</v>
      </c>
      <c r="N69" s="279" t="s">
        <v>170</v>
      </c>
      <c r="O69" s="345">
        <v>100</v>
      </c>
      <c r="P69" s="123"/>
      <c r="Q69" s="126">
        <v>2801000</v>
      </c>
      <c r="R69" s="126">
        <v>0</v>
      </c>
      <c r="S69" s="126">
        <v>0</v>
      </c>
      <c r="T69" s="126">
        <v>0</v>
      </c>
      <c r="U69" s="127">
        <f>3436150+50000</f>
        <v>3486150</v>
      </c>
      <c r="V69" s="127">
        <v>2936000</v>
      </c>
      <c r="W69" s="128"/>
      <c r="X69" s="127">
        <f>3436150+50000</f>
        <v>3486150</v>
      </c>
      <c r="Y69" s="128"/>
      <c r="Z69" s="127">
        <f>3436150+50000</f>
        <v>3486150</v>
      </c>
      <c r="AA69" s="588"/>
    </row>
    <row r="70" spans="1:27" ht="24" customHeight="1">
      <c r="A70" s="151"/>
      <c r="B70" s="282" t="s">
        <v>169</v>
      </c>
      <c r="C70" s="337"/>
      <c r="D70" s="337"/>
      <c r="E70" s="337"/>
      <c r="F70" s="337"/>
      <c r="G70" s="337"/>
      <c r="H70" s="337"/>
      <c r="I70" s="337"/>
      <c r="J70" s="337"/>
      <c r="K70" s="331">
        <v>654</v>
      </c>
      <c r="L70" s="344">
        <v>1</v>
      </c>
      <c r="M70" s="344">
        <v>13</v>
      </c>
      <c r="N70" s="279" t="s">
        <v>170</v>
      </c>
      <c r="O70" s="345">
        <v>110</v>
      </c>
      <c r="P70" s="123"/>
      <c r="Q70" s="126">
        <v>2801000</v>
      </c>
      <c r="R70" s="126">
        <v>0</v>
      </c>
      <c r="S70" s="126">
        <v>0</v>
      </c>
      <c r="T70" s="126">
        <v>0</v>
      </c>
      <c r="U70" s="127">
        <v>3486150</v>
      </c>
      <c r="V70" s="127">
        <v>2936000</v>
      </c>
      <c r="W70" s="128"/>
      <c r="X70" s="127">
        <v>3486150</v>
      </c>
      <c r="Y70" s="128"/>
      <c r="Z70" s="127">
        <v>3486150</v>
      </c>
      <c r="AA70" s="588"/>
    </row>
    <row r="71" spans="1:27" ht="23.25" customHeight="1">
      <c r="A71" s="151"/>
      <c r="B71" s="335" t="s">
        <v>160</v>
      </c>
      <c r="C71" s="337"/>
      <c r="D71" s="337"/>
      <c r="E71" s="337"/>
      <c r="F71" s="337"/>
      <c r="G71" s="337"/>
      <c r="H71" s="337"/>
      <c r="I71" s="337"/>
      <c r="J71" s="337"/>
      <c r="K71" s="331">
        <v>654</v>
      </c>
      <c r="L71" s="344">
        <v>1</v>
      </c>
      <c r="M71" s="344">
        <v>13</v>
      </c>
      <c r="N71" s="279" t="s">
        <v>170</v>
      </c>
      <c r="O71" s="345">
        <v>200</v>
      </c>
      <c r="P71" s="123"/>
      <c r="Q71" s="126"/>
      <c r="R71" s="126"/>
      <c r="S71" s="126"/>
      <c r="T71" s="126"/>
      <c r="U71" s="127">
        <f>100000+876000+2000</f>
        <v>978000</v>
      </c>
      <c r="V71" s="127">
        <v>638000</v>
      </c>
      <c r="W71" s="128"/>
      <c r="X71" s="127">
        <f>970000</f>
        <v>970000</v>
      </c>
      <c r="Y71" s="128"/>
      <c r="Z71" s="127">
        <v>1211764</v>
      </c>
      <c r="AA71" s="588"/>
    </row>
    <row r="72" spans="1:27" ht="22.5" customHeight="1">
      <c r="A72" s="151"/>
      <c r="B72" s="282" t="s">
        <v>161</v>
      </c>
      <c r="C72" s="337"/>
      <c r="D72" s="337"/>
      <c r="E72" s="337"/>
      <c r="F72" s="337"/>
      <c r="G72" s="337"/>
      <c r="H72" s="337"/>
      <c r="I72" s="337"/>
      <c r="J72" s="337"/>
      <c r="K72" s="331">
        <v>654</v>
      </c>
      <c r="L72" s="344">
        <v>1</v>
      </c>
      <c r="M72" s="344">
        <v>13</v>
      </c>
      <c r="N72" s="279" t="s">
        <v>170</v>
      </c>
      <c r="O72" s="345">
        <v>240</v>
      </c>
      <c r="P72" s="123"/>
      <c r="Q72" s="126"/>
      <c r="R72" s="126"/>
      <c r="S72" s="126"/>
      <c r="T72" s="126"/>
      <c r="U72" s="127">
        <v>978000</v>
      </c>
      <c r="V72" s="127">
        <v>638000</v>
      </c>
      <c r="W72" s="128"/>
      <c r="X72" s="127">
        <v>970000</v>
      </c>
      <c r="Y72" s="128"/>
      <c r="Z72" s="127">
        <v>1211764</v>
      </c>
      <c r="AA72" s="588"/>
    </row>
    <row r="73" spans="1:27" ht="21" customHeight="1" hidden="1">
      <c r="A73" s="151"/>
      <c r="B73" s="339" t="s">
        <v>114</v>
      </c>
      <c r="C73" s="337"/>
      <c r="D73" s="337"/>
      <c r="E73" s="337"/>
      <c r="F73" s="337"/>
      <c r="G73" s="337"/>
      <c r="H73" s="337"/>
      <c r="I73" s="337"/>
      <c r="J73" s="337"/>
      <c r="K73" s="331">
        <v>654</v>
      </c>
      <c r="L73" s="344">
        <v>1</v>
      </c>
      <c r="M73" s="344">
        <v>13</v>
      </c>
      <c r="N73" s="378" t="s">
        <v>151</v>
      </c>
      <c r="O73" s="345">
        <v>852</v>
      </c>
      <c r="P73" s="123"/>
      <c r="Q73" s="126"/>
      <c r="R73" s="126"/>
      <c r="S73" s="126"/>
      <c r="T73" s="126"/>
      <c r="U73" s="127"/>
      <c r="V73" s="127"/>
      <c r="W73" s="128"/>
      <c r="X73" s="127"/>
      <c r="Y73" s="128"/>
      <c r="Z73" s="127"/>
      <c r="AA73" s="592"/>
    </row>
    <row r="74" spans="1:27" ht="21" customHeight="1">
      <c r="A74" s="151"/>
      <c r="B74" s="281" t="s">
        <v>171</v>
      </c>
      <c r="C74" s="337"/>
      <c r="D74" s="337"/>
      <c r="E74" s="337"/>
      <c r="F74" s="337"/>
      <c r="G74" s="337"/>
      <c r="H74" s="337"/>
      <c r="I74" s="337"/>
      <c r="J74" s="337"/>
      <c r="K74" s="331"/>
      <c r="L74" s="343">
        <v>2</v>
      </c>
      <c r="M74" s="343"/>
      <c r="N74" s="378"/>
      <c r="O74" s="345"/>
      <c r="P74" s="123"/>
      <c r="Q74" s="126"/>
      <c r="R74" s="126"/>
      <c r="S74" s="126"/>
      <c r="T74" s="126"/>
      <c r="U74" s="128">
        <f>U75</f>
        <v>156000</v>
      </c>
      <c r="V74" s="128"/>
      <c r="W74" s="128"/>
      <c r="X74" s="128">
        <f>X75</f>
        <v>156000</v>
      </c>
      <c r="Y74" s="128"/>
      <c r="Z74" s="127">
        <f>Z75</f>
        <v>156000</v>
      </c>
      <c r="AA74" s="593"/>
    </row>
    <row r="75" spans="1:27" ht="18" customHeight="1">
      <c r="A75" s="151"/>
      <c r="B75" s="283" t="s">
        <v>61</v>
      </c>
      <c r="C75" s="337"/>
      <c r="D75" s="337"/>
      <c r="E75" s="337"/>
      <c r="F75" s="337"/>
      <c r="G75" s="337"/>
      <c r="H75" s="337"/>
      <c r="I75" s="337"/>
      <c r="J75" s="337"/>
      <c r="K75" s="331"/>
      <c r="L75" s="344">
        <v>2</v>
      </c>
      <c r="M75" s="344">
        <v>3</v>
      </c>
      <c r="N75" s="378"/>
      <c r="O75" s="345"/>
      <c r="P75" s="123"/>
      <c r="Q75" s="126"/>
      <c r="R75" s="126"/>
      <c r="S75" s="126"/>
      <c r="T75" s="126"/>
      <c r="U75" s="128">
        <f>U76</f>
        <v>156000</v>
      </c>
      <c r="V75" s="128"/>
      <c r="W75" s="128"/>
      <c r="X75" s="128">
        <f>X76</f>
        <v>156000</v>
      </c>
      <c r="Y75" s="128"/>
      <c r="Z75" s="127">
        <f>Z76</f>
        <v>156000</v>
      </c>
      <c r="AA75" s="593"/>
    </row>
    <row r="76" spans="1:27" ht="35.25" customHeight="1">
      <c r="A76" s="151"/>
      <c r="B76" s="335" t="s">
        <v>239</v>
      </c>
      <c r="C76" s="337"/>
      <c r="D76" s="337"/>
      <c r="E76" s="337"/>
      <c r="F76" s="337"/>
      <c r="G76" s="337"/>
      <c r="H76" s="337"/>
      <c r="I76" s="337"/>
      <c r="J76" s="337"/>
      <c r="K76" s="331"/>
      <c r="L76" s="344">
        <v>2</v>
      </c>
      <c r="M76" s="344">
        <v>3</v>
      </c>
      <c r="N76" s="279" t="s">
        <v>155</v>
      </c>
      <c r="O76" s="345"/>
      <c r="P76" s="123"/>
      <c r="Q76" s="126"/>
      <c r="R76" s="126"/>
      <c r="S76" s="126"/>
      <c r="T76" s="126"/>
      <c r="U76" s="128">
        <f>U77</f>
        <v>156000</v>
      </c>
      <c r="V76" s="128"/>
      <c r="W76" s="128"/>
      <c r="X76" s="128">
        <f>X77</f>
        <v>156000</v>
      </c>
      <c r="Y76" s="128"/>
      <c r="Z76" s="127">
        <f>Z77</f>
        <v>156000</v>
      </c>
      <c r="AA76" s="593"/>
    </row>
    <row r="77" spans="1:27" ht="68.25" customHeight="1">
      <c r="A77" s="151"/>
      <c r="B77" s="283" t="s">
        <v>242</v>
      </c>
      <c r="C77" s="342"/>
      <c r="D77" s="342"/>
      <c r="E77" s="342"/>
      <c r="F77" s="342"/>
      <c r="G77" s="342"/>
      <c r="H77" s="342"/>
      <c r="I77" s="342"/>
      <c r="J77" s="342"/>
      <c r="K77" s="331">
        <v>654</v>
      </c>
      <c r="L77" s="344">
        <v>2</v>
      </c>
      <c r="M77" s="344">
        <v>3</v>
      </c>
      <c r="N77" s="279" t="s">
        <v>173</v>
      </c>
      <c r="O77" s="331"/>
      <c r="P77" s="116"/>
      <c r="Q77" s="119"/>
      <c r="R77" s="119"/>
      <c r="S77" s="119"/>
      <c r="T77" s="119"/>
      <c r="U77" s="688">
        <f>U78</f>
        <v>156000</v>
      </c>
      <c r="V77" s="688">
        <f>V80+V82</f>
        <v>48200</v>
      </c>
      <c r="W77" s="128">
        <f>W78</f>
        <v>156000</v>
      </c>
      <c r="X77" s="688">
        <f>X78</f>
        <v>156000</v>
      </c>
      <c r="Y77" s="688">
        <f>Y78</f>
        <v>156000</v>
      </c>
      <c r="Z77" s="127">
        <f>Z78</f>
        <v>156000</v>
      </c>
      <c r="AA77" s="594">
        <f>AA78</f>
        <v>156000</v>
      </c>
    </row>
    <row r="78" spans="1:27" ht="47.25" customHeight="1">
      <c r="A78" s="151"/>
      <c r="B78" s="283" t="s">
        <v>157</v>
      </c>
      <c r="C78" s="337"/>
      <c r="D78" s="337"/>
      <c r="E78" s="337"/>
      <c r="F78" s="337"/>
      <c r="G78" s="337"/>
      <c r="H78" s="337"/>
      <c r="I78" s="337"/>
      <c r="J78" s="337"/>
      <c r="K78" s="331">
        <v>654</v>
      </c>
      <c r="L78" s="344">
        <v>2</v>
      </c>
      <c r="M78" s="344">
        <v>3</v>
      </c>
      <c r="N78" s="279" t="s">
        <v>173</v>
      </c>
      <c r="O78" s="345">
        <v>100</v>
      </c>
      <c r="P78" s="123"/>
      <c r="Q78" s="126"/>
      <c r="R78" s="126"/>
      <c r="S78" s="126"/>
      <c r="T78" s="126"/>
      <c r="U78" s="127">
        <f>U79</f>
        <v>156000</v>
      </c>
      <c r="V78" s="127">
        <v>161900</v>
      </c>
      <c r="W78" s="128">
        <f>W81</f>
        <v>156000</v>
      </c>
      <c r="X78" s="127">
        <f>X79</f>
        <v>156000</v>
      </c>
      <c r="Y78" s="127">
        <f>Y81</f>
        <v>156000</v>
      </c>
      <c r="Z78" s="127">
        <f>Z79</f>
        <v>156000</v>
      </c>
      <c r="AA78" s="595">
        <f>AA81</f>
        <v>156000</v>
      </c>
    </row>
    <row r="79" spans="1:27" ht="26.25" customHeight="1">
      <c r="A79" s="151"/>
      <c r="B79" s="282" t="s">
        <v>158</v>
      </c>
      <c r="C79" s="342"/>
      <c r="D79" s="342"/>
      <c r="E79" s="342"/>
      <c r="F79" s="342"/>
      <c r="G79" s="342"/>
      <c r="H79" s="342"/>
      <c r="I79" s="342"/>
      <c r="J79" s="342"/>
      <c r="K79" s="331">
        <v>654</v>
      </c>
      <c r="L79" s="344">
        <v>2</v>
      </c>
      <c r="M79" s="344">
        <v>3</v>
      </c>
      <c r="N79" s="279" t="s">
        <v>173</v>
      </c>
      <c r="O79" s="345">
        <v>120</v>
      </c>
      <c r="P79" s="123"/>
      <c r="Q79" s="126"/>
      <c r="R79" s="126"/>
      <c r="S79" s="126"/>
      <c r="T79" s="126"/>
      <c r="U79" s="127">
        <v>156000</v>
      </c>
      <c r="V79" s="127">
        <v>161900</v>
      </c>
      <c r="W79" s="128">
        <f>W81</f>
        <v>156000</v>
      </c>
      <c r="X79" s="127">
        <v>156000</v>
      </c>
      <c r="Y79" s="127"/>
      <c r="Z79" s="127">
        <v>156000</v>
      </c>
      <c r="AA79" s="595">
        <f>AA81</f>
        <v>156000</v>
      </c>
    </row>
    <row r="80" spans="1:27" ht="9" customHeight="1" hidden="1">
      <c r="A80" s="151"/>
      <c r="B80" s="335"/>
      <c r="C80" s="337"/>
      <c r="D80" s="337"/>
      <c r="E80" s="337"/>
      <c r="F80" s="337"/>
      <c r="G80" s="337"/>
      <c r="H80" s="337"/>
      <c r="I80" s="337"/>
      <c r="J80" s="337"/>
      <c r="K80" s="331"/>
      <c r="L80" s="344"/>
      <c r="M80" s="344"/>
      <c r="N80" s="279" t="s">
        <v>173</v>
      </c>
      <c r="O80" s="345"/>
      <c r="P80" s="123"/>
      <c r="Q80" s="126"/>
      <c r="R80" s="126"/>
      <c r="S80" s="126"/>
      <c r="T80" s="126"/>
      <c r="U80" s="127"/>
      <c r="V80" s="127"/>
      <c r="W80" s="128"/>
      <c r="X80" s="127"/>
      <c r="Y80" s="127"/>
      <c r="Z80" s="127"/>
      <c r="AA80" s="595"/>
    </row>
    <row r="81" spans="1:27" ht="15" customHeight="1" hidden="1">
      <c r="A81" s="151"/>
      <c r="B81" s="335" t="s">
        <v>111</v>
      </c>
      <c r="C81" s="337"/>
      <c r="D81" s="337"/>
      <c r="E81" s="337"/>
      <c r="F81" s="337"/>
      <c r="G81" s="337"/>
      <c r="H81" s="337"/>
      <c r="I81" s="337"/>
      <c r="J81" s="337"/>
      <c r="K81" s="331">
        <v>654</v>
      </c>
      <c r="L81" s="344">
        <v>2</v>
      </c>
      <c r="M81" s="344">
        <v>3</v>
      </c>
      <c r="N81" s="279" t="s">
        <v>173</v>
      </c>
      <c r="O81" s="345">
        <v>121</v>
      </c>
      <c r="P81" s="123"/>
      <c r="Q81" s="126"/>
      <c r="R81" s="126"/>
      <c r="S81" s="126"/>
      <c r="T81" s="126"/>
      <c r="U81" s="127">
        <v>156000</v>
      </c>
      <c r="V81" s="127">
        <v>48200</v>
      </c>
      <c r="W81" s="128">
        <f>U81</f>
        <v>156000</v>
      </c>
      <c r="X81" s="127">
        <v>156000</v>
      </c>
      <c r="Y81" s="127">
        <f>X81</f>
        <v>156000</v>
      </c>
      <c r="Z81" s="127">
        <v>156000</v>
      </c>
      <c r="AA81" s="595">
        <f>Z81</f>
        <v>156000</v>
      </c>
    </row>
    <row r="82" spans="1:27" ht="18.75" customHeight="1" hidden="1">
      <c r="A82" s="151"/>
      <c r="B82" s="335" t="s">
        <v>113</v>
      </c>
      <c r="C82" s="337"/>
      <c r="D82" s="337"/>
      <c r="E82" s="337"/>
      <c r="F82" s="337"/>
      <c r="G82" s="337"/>
      <c r="H82" s="337"/>
      <c r="I82" s="337"/>
      <c r="J82" s="337"/>
      <c r="K82" s="331">
        <v>654</v>
      </c>
      <c r="L82" s="344">
        <v>2</v>
      </c>
      <c r="M82" s="344">
        <v>3</v>
      </c>
      <c r="N82" s="279">
        <v>13600</v>
      </c>
      <c r="O82" s="345">
        <v>244</v>
      </c>
      <c r="P82" s="123"/>
      <c r="Q82" s="126"/>
      <c r="R82" s="126"/>
      <c r="S82" s="126"/>
      <c r="T82" s="126"/>
      <c r="U82" s="127">
        <v>0</v>
      </c>
      <c r="V82" s="127">
        <v>48200</v>
      </c>
      <c r="W82" s="128">
        <f>U82</f>
        <v>0</v>
      </c>
      <c r="X82" s="127">
        <v>0</v>
      </c>
      <c r="Y82" s="127">
        <v>0</v>
      </c>
      <c r="Z82" s="127">
        <v>0</v>
      </c>
      <c r="AA82" s="595">
        <v>0</v>
      </c>
    </row>
    <row r="83" spans="1:27" ht="0.75" customHeight="1">
      <c r="A83" s="151"/>
      <c r="B83" s="335"/>
      <c r="C83" s="337"/>
      <c r="D83" s="337"/>
      <c r="E83" s="337"/>
      <c r="F83" s="337"/>
      <c r="G83" s="337"/>
      <c r="H83" s="337"/>
      <c r="I83" s="337"/>
      <c r="J83" s="337"/>
      <c r="K83" s="331"/>
      <c r="L83" s="344"/>
      <c r="M83" s="344"/>
      <c r="N83" s="279"/>
      <c r="O83" s="345"/>
      <c r="P83" s="123"/>
      <c r="Q83" s="126"/>
      <c r="R83" s="126"/>
      <c r="S83" s="126"/>
      <c r="T83" s="126"/>
      <c r="U83" s="127"/>
      <c r="V83" s="127"/>
      <c r="W83" s="128"/>
      <c r="X83" s="127"/>
      <c r="Y83" s="127"/>
      <c r="Z83" s="127"/>
      <c r="AA83" s="595"/>
    </row>
    <row r="84" spans="1:27" ht="12.75">
      <c r="A84" s="151"/>
      <c r="B84" s="341" t="s">
        <v>49</v>
      </c>
      <c r="C84" s="342"/>
      <c r="D84" s="342"/>
      <c r="E84" s="342"/>
      <c r="F84" s="342"/>
      <c r="G84" s="342"/>
      <c r="H84" s="342"/>
      <c r="I84" s="342"/>
      <c r="J84" s="342"/>
      <c r="K84" s="331">
        <v>654</v>
      </c>
      <c r="L84" s="343">
        <v>3</v>
      </c>
      <c r="M84" s="343"/>
      <c r="N84" s="280"/>
      <c r="O84" s="331"/>
      <c r="P84" s="116"/>
      <c r="Q84" s="119">
        <v>30000</v>
      </c>
      <c r="R84" s="119">
        <v>486000</v>
      </c>
      <c r="S84" s="119">
        <v>105000</v>
      </c>
      <c r="T84" s="119">
        <v>498000</v>
      </c>
      <c r="U84" s="120">
        <f>U85+U90+U105</f>
        <v>189860</v>
      </c>
      <c r="V84" s="120">
        <f>V85+V90</f>
        <v>10500</v>
      </c>
      <c r="W84" s="132">
        <f>W85+W90+W105</f>
        <v>16800</v>
      </c>
      <c r="X84" s="120">
        <f>X85+X90+X105</f>
        <v>80126</v>
      </c>
      <c r="Y84" s="120">
        <f>Y85+Y90</f>
        <v>16800</v>
      </c>
      <c r="Z84" s="120">
        <f>Z85+Z90+Z105</f>
        <v>80126</v>
      </c>
      <c r="AA84" s="590">
        <f>AA85+AA90</f>
        <v>16800</v>
      </c>
    </row>
    <row r="85" spans="1:28" ht="12.75">
      <c r="A85" s="151"/>
      <c r="B85" s="283" t="s">
        <v>107</v>
      </c>
      <c r="C85" s="337"/>
      <c r="D85" s="337"/>
      <c r="E85" s="337"/>
      <c r="F85" s="337"/>
      <c r="G85" s="337"/>
      <c r="H85" s="337"/>
      <c r="I85" s="337"/>
      <c r="J85" s="337"/>
      <c r="K85" s="331">
        <v>654</v>
      </c>
      <c r="L85" s="344">
        <v>3</v>
      </c>
      <c r="M85" s="344">
        <v>4</v>
      </c>
      <c r="N85" s="279"/>
      <c r="O85" s="345"/>
      <c r="P85" s="123"/>
      <c r="Q85" s="126">
        <v>30000</v>
      </c>
      <c r="R85" s="126">
        <v>486000</v>
      </c>
      <c r="S85" s="126">
        <v>105000</v>
      </c>
      <c r="T85" s="126">
        <v>498000</v>
      </c>
      <c r="U85" s="127">
        <f aca="true" t="shared" si="1" ref="U85:AA86">U86</f>
        <v>16800</v>
      </c>
      <c r="V85" s="127">
        <f t="shared" si="1"/>
        <v>10500</v>
      </c>
      <c r="W85" s="128">
        <f t="shared" si="1"/>
        <v>16800</v>
      </c>
      <c r="X85" s="127">
        <f t="shared" si="1"/>
        <v>16800</v>
      </c>
      <c r="Y85" s="127">
        <f t="shared" si="1"/>
        <v>16800</v>
      </c>
      <c r="Z85" s="127">
        <f t="shared" si="1"/>
        <v>16800</v>
      </c>
      <c r="AA85" s="591">
        <f t="shared" si="1"/>
        <v>16800</v>
      </c>
      <c r="AB85" s="121"/>
    </row>
    <row r="86" spans="1:28" ht="42" customHeight="1">
      <c r="A86" s="151"/>
      <c r="B86" s="335" t="s">
        <v>239</v>
      </c>
      <c r="C86" s="337"/>
      <c r="D86" s="337"/>
      <c r="E86" s="337"/>
      <c r="F86" s="337"/>
      <c r="G86" s="337"/>
      <c r="H86" s="337"/>
      <c r="I86" s="337"/>
      <c r="J86" s="337"/>
      <c r="K86" s="331">
        <v>654</v>
      </c>
      <c r="L86" s="344">
        <v>3</v>
      </c>
      <c r="M86" s="344">
        <v>4</v>
      </c>
      <c r="N86" s="279" t="s">
        <v>155</v>
      </c>
      <c r="O86" s="345"/>
      <c r="P86" s="123"/>
      <c r="Q86" s="126">
        <v>30000</v>
      </c>
      <c r="R86" s="126">
        <v>486000</v>
      </c>
      <c r="S86" s="126">
        <v>105000</v>
      </c>
      <c r="T86" s="126">
        <v>498000</v>
      </c>
      <c r="U86" s="127">
        <f t="shared" si="1"/>
        <v>16800</v>
      </c>
      <c r="V86" s="127">
        <f t="shared" si="1"/>
        <v>10500</v>
      </c>
      <c r="W86" s="128">
        <f t="shared" si="1"/>
        <v>16800</v>
      </c>
      <c r="X86" s="127">
        <f t="shared" si="1"/>
        <v>16800</v>
      </c>
      <c r="Y86" s="127">
        <f t="shared" si="1"/>
        <v>16800</v>
      </c>
      <c r="Z86" s="127">
        <f t="shared" si="1"/>
        <v>16800</v>
      </c>
      <c r="AA86" s="591">
        <f t="shared" si="1"/>
        <v>16800</v>
      </c>
      <c r="AB86" s="121"/>
    </row>
    <row r="87" spans="1:27" ht="118.5" customHeight="1">
      <c r="A87" s="151"/>
      <c r="B87" s="744" t="s">
        <v>278</v>
      </c>
      <c r="C87" s="337"/>
      <c r="D87" s="337"/>
      <c r="E87" s="337"/>
      <c r="F87" s="337"/>
      <c r="G87" s="337"/>
      <c r="H87" s="337"/>
      <c r="I87" s="337"/>
      <c r="J87" s="337"/>
      <c r="K87" s="331">
        <v>654</v>
      </c>
      <c r="L87" s="344">
        <v>3</v>
      </c>
      <c r="M87" s="344">
        <v>4</v>
      </c>
      <c r="N87" s="279" t="s">
        <v>244</v>
      </c>
      <c r="O87" s="345"/>
      <c r="P87" s="123"/>
      <c r="Q87" s="126">
        <v>30000</v>
      </c>
      <c r="R87" s="126">
        <v>486000</v>
      </c>
      <c r="S87" s="126">
        <v>105000</v>
      </c>
      <c r="T87" s="126">
        <v>498000</v>
      </c>
      <c r="U87" s="127">
        <v>16800</v>
      </c>
      <c r="V87" s="127">
        <v>10500</v>
      </c>
      <c r="W87" s="128">
        <f>U87</f>
        <v>16800</v>
      </c>
      <c r="X87" s="127">
        <v>16800</v>
      </c>
      <c r="Y87" s="127">
        <f>X87</f>
        <v>16800</v>
      </c>
      <c r="Z87" s="127">
        <v>16800</v>
      </c>
      <c r="AA87" s="591">
        <f>Z87</f>
        <v>16800</v>
      </c>
    </row>
    <row r="88" spans="1:27" ht="26.25" customHeight="1">
      <c r="A88" s="151"/>
      <c r="B88" s="335" t="s">
        <v>160</v>
      </c>
      <c r="C88" s="373"/>
      <c r="D88" s="337"/>
      <c r="E88" s="337"/>
      <c r="F88" s="337"/>
      <c r="G88" s="337"/>
      <c r="H88" s="337"/>
      <c r="I88" s="337"/>
      <c r="J88" s="379"/>
      <c r="K88" s="331"/>
      <c r="L88" s="344">
        <v>3</v>
      </c>
      <c r="M88" s="344">
        <v>4</v>
      </c>
      <c r="N88" s="279" t="s">
        <v>244</v>
      </c>
      <c r="O88" s="345">
        <v>200</v>
      </c>
      <c r="P88" s="123"/>
      <c r="Q88" s="126">
        <v>30000</v>
      </c>
      <c r="R88" s="126">
        <v>486000</v>
      </c>
      <c r="S88" s="126">
        <v>105000</v>
      </c>
      <c r="T88" s="126">
        <v>498000</v>
      </c>
      <c r="U88" s="127">
        <v>16800</v>
      </c>
      <c r="V88" s="127">
        <v>10500</v>
      </c>
      <c r="W88" s="128">
        <f>U88</f>
        <v>16800</v>
      </c>
      <c r="X88" s="127">
        <v>16800</v>
      </c>
      <c r="Y88" s="127">
        <f>X88</f>
        <v>16800</v>
      </c>
      <c r="Z88" s="127">
        <v>16800</v>
      </c>
      <c r="AA88" s="591"/>
    </row>
    <row r="89" spans="1:27" ht="30.75" customHeight="1">
      <c r="A89" s="151"/>
      <c r="B89" s="282" t="s">
        <v>161</v>
      </c>
      <c r="C89" s="373"/>
      <c r="D89" s="337"/>
      <c r="E89" s="337"/>
      <c r="F89" s="337"/>
      <c r="G89" s="337"/>
      <c r="H89" s="337"/>
      <c r="I89" s="337"/>
      <c r="J89" s="379"/>
      <c r="K89" s="331"/>
      <c r="L89" s="344">
        <v>3</v>
      </c>
      <c r="M89" s="344">
        <v>4</v>
      </c>
      <c r="N89" s="279" t="s">
        <v>244</v>
      </c>
      <c r="O89" s="345">
        <v>240</v>
      </c>
      <c r="P89" s="123"/>
      <c r="Q89" s="126">
        <v>30000</v>
      </c>
      <c r="R89" s="126">
        <v>486000</v>
      </c>
      <c r="S89" s="126">
        <v>105000</v>
      </c>
      <c r="T89" s="126">
        <v>498000</v>
      </c>
      <c r="U89" s="127">
        <v>16800</v>
      </c>
      <c r="V89" s="127">
        <v>10500</v>
      </c>
      <c r="W89" s="128">
        <f>U89</f>
        <v>16800</v>
      </c>
      <c r="X89" s="127">
        <v>16800</v>
      </c>
      <c r="Y89" s="127">
        <f>X89</f>
        <v>16800</v>
      </c>
      <c r="Z89" s="127">
        <v>16800</v>
      </c>
      <c r="AA89" s="591"/>
    </row>
    <row r="90" spans="1:27" ht="34.5" customHeight="1">
      <c r="A90" s="151"/>
      <c r="B90" s="339" t="s">
        <v>115</v>
      </c>
      <c r="C90" s="330"/>
      <c r="D90" s="787"/>
      <c r="E90" s="787"/>
      <c r="F90" s="787"/>
      <c r="G90" s="787"/>
      <c r="H90" s="787"/>
      <c r="I90" s="787"/>
      <c r="J90" s="788"/>
      <c r="K90" s="331">
        <v>654</v>
      </c>
      <c r="L90" s="332">
        <v>3</v>
      </c>
      <c r="M90" s="332">
        <v>9</v>
      </c>
      <c r="N90" s="333"/>
      <c r="O90" s="334"/>
      <c r="P90" s="123"/>
      <c r="Q90" s="126"/>
      <c r="R90" s="126"/>
      <c r="S90" s="126"/>
      <c r="T90" s="126"/>
      <c r="U90" s="127">
        <f>U91+U97+U99</f>
        <v>167300</v>
      </c>
      <c r="V90" s="127">
        <f>V99</f>
        <v>0</v>
      </c>
      <c r="W90" s="128"/>
      <c r="X90" s="127">
        <f>X91+X97+X99</f>
        <v>60000</v>
      </c>
      <c r="Y90" s="128"/>
      <c r="Z90" s="127">
        <f>Z91+Z97+Z99</f>
        <v>60000</v>
      </c>
      <c r="AA90" s="588"/>
    </row>
    <row r="91" spans="1:27" ht="34.5" customHeight="1">
      <c r="A91" s="151"/>
      <c r="B91" s="368" t="s">
        <v>176</v>
      </c>
      <c r="C91" s="380"/>
      <c r="D91" s="381"/>
      <c r="E91" s="381"/>
      <c r="F91" s="381"/>
      <c r="G91" s="381"/>
      <c r="H91" s="381"/>
      <c r="I91" s="381"/>
      <c r="J91" s="381"/>
      <c r="K91" s="382"/>
      <c r="L91" s="332">
        <v>3</v>
      </c>
      <c r="M91" s="332">
        <v>9</v>
      </c>
      <c r="N91" s="383" t="s">
        <v>174</v>
      </c>
      <c r="O91" s="345"/>
      <c r="P91" s="123"/>
      <c r="Q91" s="126"/>
      <c r="R91" s="126"/>
      <c r="S91" s="126"/>
      <c r="T91" s="126"/>
      <c r="U91" s="127">
        <v>60000</v>
      </c>
      <c r="V91" s="127">
        <v>60000</v>
      </c>
      <c r="W91" s="128"/>
      <c r="X91" s="127">
        <v>60000</v>
      </c>
      <c r="Y91" s="128"/>
      <c r="Z91" s="127">
        <v>60000</v>
      </c>
      <c r="AA91" s="588"/>
    </row>
    <row r="92" spans="1:27" ht="42" customHeight="1">
      <c r="A92" s="151"/>
      <c r="B92" s="283" t="s">
        <v>175</v>
      </c>
      <c r="C92" s="380"/>
      <c r="D92" s="381"/>
      <c r="E92" s="381"/>
      <c r="F92" s="381"/>
      <c r="G92" s="381"/>
      <c r="H92" s="381"/>
      <c r="I92" s="381"/>
      <c r="J92" s="381"/>
      <c r="K92" s="382"/>
      <c r="L92" s="332">
        <v>3</v>
      </c>
      <c r="M92" s="332">
        <v>9</v>
      </c>
      <c r="N92" s="655" t="s">
        <v>279</v>
      </c>
      <c r="O92" s="345"/>
      <c r="P92" s="123"/>
      <c r="Q92" s="126"/>
      <c r="R92" s="126"/>
      <c r="S92" s="126"/>
      <c r="T92" s="126"/>
      <c r="U92" s="127">
        <v>60000</v>
      </c>
      <c r="V92" s="127">
        <v>60000</v>
      </c>
      <c r="W92" s="128"/>
      <c r="X92" s="127">
        <v>60000</v>
      </c>
      <c r="Y92" s="128"/>
      <c r="Z92" s="127">
        <v>60000</v>
      </c>
      <c r="AA92" s="588"/>
    </row>
    <row r="93" spans="1:27" ht="34.5" customHeight="1">
      <c r="A93" s="151"/>
      <c r="B93" s="335" t="s">
        <v>160</v>
      </c>
      <c r="C93" s="384"/>
      <c r="D93" s="384"/>
      <c r="E93" s="384"/>
      <c r="F93" s="384"/>
      <c r="G93" s="384"/>
      <c r="H93" s="384"/>
      <c r="I93" s="384"/>
      <c r="J93" s="384"/>
      <c r="K93" s="384"/>
      <c r="L93" s="332">
        <v>3</v>
      </c>
      <c r="M93" s="332">
        <v>9</v>
      </c>
      <c r="N93" s="655" t="s">
        <v>279</v>
      </c>
      <c r="O93" s="345">
        <v>200</v>
      </c>
      <c r="P93" s="123"/>
      <c r="Q93" s="126"/>
      <c r="R93" s="126"/>
      <c r="S93" s="126"/>
      <c r="T93" s="126"/>
      <c r="U93" s="127">
        <v>60000</v>
      </c>
      <c r="V93" s="127">
        <v>60000</v>
      </c>
      <c r="W93" s="128"/>
      <c r="X93" s="127">
        <v>60000</v>
      </c>
      <c r="Y93" s="128"/>
      <c r="Z93" s="127">
        <v>60000</v>
      </c>
      <c r="AA93" s="588"/>
    </row>
    <row r="94" spans="1:27" ht="27.75" customHeight="1">
      <c r="A94" s="151"/>
      <c r="B94" s="282" t="s">
        <v>161</v>
      </c>
      <c r="C94" s="384"/>
      <c r="D94" s="384"/>
      <c r="E94" s="384"/>
      <c r="F94" s="384"/>
      <c r="G94" s="384"/>
      <c r="H94" s="384"/>
      <c r="I94" s="384"/>
      <c r="J94" s="384"/>
      <c r="K94" s="384"/>
      <c r="L94" s="332">
        <v>3</v>
      </c>
      <c r="M94" s="332">
        <v>9</v>
      </c>
      <c r="N94" s="655" t="s">
        <v>279</v>
      </c>
      <c r="O94" s="345">
        <v>240</v>
      </c>
      <c r="P94" s="123"/>
      <c r="Q94" s="126"/>
      <c r="R94" s="126"/>
      <c r="S94" s="126"/>
      <c r="T94" s="126"/>
      <c r="U94" s="127">
        <v>60000</v>
      </c>
      <c r="V94" s="127">
        <v>60000</v>
      </c>
      <c r="W94" s="128"/>
      <c r="X94" s="127">
        <v>60000</v>
      </c>
      <c r="Y94" s="128"/>
      <c r="Z94" s="127">
        <v>60000</v>
      </c>
      <c r="AA94" s="588"/>
    </row>
    <row r="95" spans="1:27" ht="38.25" customHeight="1">
      <c r="A95" s="151"/>
      <c r="B95" s="745" t="s">
        <v>280</v>
      </c>
      <c r="C95" s="384"/>
      <c r="D95" s="384"/>
      <c r="E95" s="384"/>
      <c r="F95" s="384"/>
      <c r="G95" s="384"/>
      <c r="H95" s="384"/>
      <c r="I95" s="384"/>
      <c r="J95" s="384"/>
      <c r="K95" s="384"/>
      <c r="L95" s="332">
        <v>3</v>
      </c>
      <c r="M95" s="332">
        <v>9</v>
      </c>
      <c r="N95" s="383" t="s">
        <v>177</v>
      </c>
      <c r="O95" s="340"/>
      <c r="P95" s="123"/>
      <c r="Q95" s="126"/>
      <c r="R95" s="126"/>
      <c r="S95" s="126"/>
      <c r="T95" s="126"/>
      <c r="U95" s="127">
        <f>U96+U99</f>
        <v>107300</v>
      </c>
      <c r="V95" s="127"/>
      <c r="W95" s="128"/>
      <c r="X95" s="127"/>
      <c r="Y95" s="128"/>
      <c r="Z95" s="127"/>
      <c r="AA95" s="588"/>
    </row>
    <row r="96" spans="1:27" ht="91.5" customHeight="1">
      <c r="A96" s="151"/>
      <c r="B96" s="368" t="s">
        <v>281</v>
      </c>
      <c r="C96" s="384"/>
      <c r="D96" s="384"/>
      <c r="E96" s="384"/>
      <c r="F96" s="384"/>
      <c r="G96" s="384"/>
      <c r="H96" s="384"/>
      <c r="I96" s="384"/>
      <c r="J96" s="384"/>
      <c r="K96" s="384"/>
      <c r="L96" s="332">
        <v>3</v>
      </c>
      <c r="M96" s="332">
        <v>9</v>
      </c>
      <c r="N96" s="657" t="s">
        <v>259</v>
      </c>
      <c r="O96" s="340"/>
      <c r="P96" s="123"/>
      <c r="Q96" s="126"/>
      <c r="R96" s="126"/>
      <c r="S96" s="126"/>
      <c r="T96" s="126"/>
      <c r="U96" s="127">
        <f>U97</f>
        <v>87300</v>
      </c>
      <c r="V96" s="127"/>
      <c r="W96" s="128"/>
      <c r="X96" s="127"/>
      <c r="Y96" s="128"/>
      <c r="Z96" s="127"/>
      <c r="AA96" s="588"/>
    </row>
    <row r="97" spans="1:27" ht="27" customHeight="1">
      <c r="A97" s="151"/>
      <c r="B97" s="283" t="s">
        <v>160</v>
      </c>
      <c r="C97" s="384"/>
      <c r="D97" s="384"/>
      <c r="E97" s="384"/>
      <c r="F97" s="384"/>
      <c r="G97" s="384"/>
      <c r="H97" s="384"/>
      <c r="I97" s="384"/>
      <c r="J97" s="384"/>
      <c r="K97" s="384"/>
      <c r="L97" s="332">
        <v>3</v>
      </c>
      <c r="M97" s="332">
        <v>9</v>
      </c>
      <c r="N97" s="657" t="s">
        <v>259</v>
      </c>
      <c r="O97" s="340">
        <v>200</v>
      </c>
      <c r="P97" s="123"/>
      <c r="Q97" s="126"/>
      <c r="R97" s="126"/>
      <c r="S97" s="126"/>
      <c r="T97" s="126"/>
      <c r="U97" s="127">
        <v>87300</v>
      </c>
      <c r="V97" s="127"/>
      <c r="W97" s="128"/>
      <c r="X97" s="127"/>
      <c r="Y97" s="128"/>
      <c r="Z97" s="127"/>
      <c r="AA97" s="588"/>
    </row>
    <row r="98" spans="1:27" ht="27" customHeight="1">
      <c r="A98" s="151"/>
      <c r="B98" s="282" t="s">
        <v>161</v>
      </c>
      <c r="C98" s="384"/>
      <c r="D98" s="384"/>
      <c r="E98" s="384"/>
      <c r="F98" s="384"/>
      <c r="G98" s="384"/>
      <c r="H98" s="384"/>
      <c r="I98" s="384"/>
      <c r="J98" s="384"/>
      <c r="K98" s="384"/>
      <c r="L98" s="332">
        <v>3</v>
      </c>
      <c r="M98" s="332">
        <v>9</v>
      </c>
      <c r="N98" s="657" t="s">
        <v>259</v>
      </c>
      <c r="O98" s="340">
        <v>240</v>
      </c>
      <c r="P98" s="123"/>
      <c r="Q98" s="126"/>
      <c r="R98" s="126"/>
      <c r="S98" s="126"/>
      <c r="T98" s="126"/>
      <c r="U98" s="127">
        <v>87300</v>
      </c>
      <c r="V98" s="127"/>
      <c r="W98" s="128"/>
      <c r="X98" s="127"/>
      <c r="Y98" s="128"/>
      <c r="Z98" s="127"/>
      <c r="AA98" s="588"/>
    </row>
    <row r="99" spans="1:27" ht="72" customHeight="1">
      <c r="A99" s="151"/>
      <c r="B99" s="284" t="s">
        <v>282</v>
      </c>
      <c r="C99" s="330"/>
      <c r="D99" s="787"/>
      <c r="E99" s="787"/>
      <c r="F99" s="787"/>
      <c r="G99" s="787"/>
      <c r="H99" s="787"/>
      <c r="I99" s="787"/>
      <c r="J99" s="788"/>
      <c r="K99" s="331">
        <v>654</v>
      </c>
      <c r="L99" s="332">
        <v>3</v>
      </c>
      <c r="M99" s="332">
        <v>9</v>
      </c>
      <c r="N99" s="383" t="s">
        <v>178</v>
      </c>
      <c r="O99" s="334"/>
      <c r="P99" s="123"/>
      <c r="Q99" s="126"/>
      <c r="R99" s="126"/>
      <c r="S99" s="126"/>
      <c r="T99" s="126"/>
      <c r="U99" s="127">
        <v>20000</v>
      </c>
      <c r="V99" s="127"/>
      <c r="W99" s="128"/>
      <c r="X99" s="127"/>
      <c r="Y99" s="128"/>
      <c r="Z99" s="127"/>
      <c r="AA99" s="588"/>
    </row>
    <row r="100" spans="1:27" ht="34.5" customHeight="1">
      <c r="A100" s="151"/>
      <c r="B100" s="283" t="s">
        <v>160</v>
      </c>
      <c r="C100" s="330"/>
      <c r="D100" s="328"/>
      <c r="E100" s="328"/>
      <c r="F100" s="328"/>
      <c r="G100" s="328"/>
      <c r="H100" s="328"/>
      <c r="I100" s="328"/>
      <c r="J100" s="329"/>
      <c r="K100" s="331"/>
      <c r="L100" s="332">
        <v>3</v>
      </c>
      <c r="M100" s="332">
        <v>9</v>
      </c>
      <c r="N100" s="383" t="s">
        <v>178</v>
      </c>
      <c r="O100" s="334">
        <v>200</v>
      </c>
      <c r="P100" s="123"/>
      <c r="Q100" s="126"/>
      <c r="R100" s="126"/>
      <c r="S100" s="126"/>
      <c r="T100" s="126"/>
      <c r="U100" s="127">
        <v>20000</v>
      </c>
      <c r="V100" s="127"/>
      <c r="W100" s="128"/>
      <c r="X100" s="127"/>
      <c r="Y100" s="128"/>
      <c r="Z100" s="127"/>
      <c r="AA100" s="588"/>
    </row>
    <row r="101" spans="1:27" ht="27" customHeight="1">
      <c r="A101" s="151"/>
      <c r="B101" s="282" t="s">
        <v>161</v>
      </c>
      <c r="C101" s="330"/>
      <c r="D101" s="788"/>
      <c r="E101" s="789"/>
      <c r="F101" s="789"/>
      <c r="G101" s="789"/>
      <c r="H101" s="789"/>
      <c r="I101" s="789"/>
      <c r="J101" s="790"/>
      <c r="K101" s="331">
        <v>654</v>
      </c>
      <c r="L101" s="332">
        <v>3</v>
      </c>
      <c r="M101" s="332">
        <v>9</v>
      </c>
      <c r="N101" s="383" t="s">
        <v>178</v>
      </c>
      <c r="O101" s="334">
        <v>240</v>
      </c>
      <c r="P101" s="123"/>
      <c r="Q101" s="126"/>
      <c r="R101" s="126"/>
      <c r="S101" s="126"/>
      <c r="T101" s="126"/>
      <c r="U101" s="127">
        <v>20000</v>
      </c>
      <c r="V101" s="127"/>
      <c r="W101" s="128"/>
      <c r="X101" s="127"/>
      <c r="Y101" s="128"/>
      <c r="Z101" s="127"/>
      <c r="AA101" s="588"/>
    </row>
    <row r="102" spans="1:27" ht="0" customHeight="1" hidden="1">
      <c r="A102" s="151"/>
      <c r="B102" s="282"/>
      <c r="C102" s="330"/>
      <c r="D102" s="788"/>
      <c r="E102" s="789"/>
      <c r="F102" s="789"/>
      <c r="G102" s="789"/>
      <c r="H102" s="789"/>
      <c r="I102" s="789"/>
      <c r="J102" s="790"/>
      <c r="K102" s="331"/>
      <c r="L102" s="332"/>
      <c r="M102" s="332"/>
      <c r="N102" s="333"/>
      <c r="O102" s="334"/>
      <c r="P102" s="123"/>
      <c r="Q102" s="126"/>
      <c r="R102" s="126"/>
      <c r="S102" s="126"/>
      <c r="T102" s="126"/>
      <c r="U102" s="127"/>
      <c r="V102" s="127"/>
      <c r="W102" s="128"/>
      <c r="X102" s="127"/>
      <c r="Y102" s="128"/>
      <c r="Z102" s="127"/>
      <c r="AA102" s="588"/>
    </row>
    <row r="103" spans="1:27" s="243" customFormat="1" ht="58.5" customHeight="1" hidden="1">
      <c r="A103" s="242"/>
      <c r="B103" s="284"/>
      <c r="C103" s="330"/>
      <c r="D103" s="787"/>
      <c r="E103" s="787"/>
      <c r="F103" s="787"/>
      <c r="G103" s="787"/>
      <c r="H103" s="787"/>
      <c r="I103" s="787"/>
      <c r="J103" s="788"/>
      <c r="K103" s="331"/>
      <c r="L103" s="332"/>
      <c r="M103" s="332"/>
      <c r="N103" s="333"/>
      <c r="O103" s="334"/>
      <c r="P103" s="123"/>
      <c r="Q103" s="126"/>
      <c r="R103" s="126"/>
      <c r="S103" s="126"/>
      <c r="T103" s="126"/>
      <c r="U103" s="127"/>
      <c r="V103" s="127"/>
      <c r="W103" s="128"/>
      <c r="X103" s="127"/>
      <c r="Y103" s="128"/>
      <c r="Z103" s="127"/>
      <c r="AA103" s="596"/>
    </row>
    <row r="104" spans="1:27" s="243" customFormat="1" ht="70.5" customHeight="1" hidden="1">
      <c r="A104" s="242"/>
      <c r="B104" s="284"/>
      <c r="C104" s="330"/>
      <c r="D104" s="787"/>
      <c r="E104" s="787"/>
      <c r="F104" s="787"/>
      <c r="G104" s="787"/>
      <c r="H104" s="787"/>
      <c r="I104" s="787"/>
      <c r="J104" s="788"/>
      <c r="K104" s="331"/>
      <c r="L104" s="332"/>
      <c r="M104" s="332"/>
      <c r="N104" s="333"/>
      <c r="O104" s="334"/>
      <c r="P104" s="123"/>
      <c r="Q104" s="126"/>
      <c r="R104" s="126"/>
      <c r="S104" s="126"/>
      <c r="T104" s="126"/>
      <c r="U104" s="127"/>
      <c r="V104" s="127"/>
      <c r="W104" s="128"/>
      <c r="X104" s="127"/>
      <c r="Y104" s="128"/>
      <c r="Z104" s="127"/>
      <c r="AA104" s="596"/>
    </row>
    <row r="105" spans="1:27" s="243" customFormat="1" ht="32.25" customHeight="1">
      <c r="A105" s="242"/>
      <c r="B105" s="339" t="s">
        <v>133</v>
      </c>
      <c r="C105" s="337"/>
      <c r="D105" s="337"/>
      <c r="E105" s="337"/>
      <c r="F105" s="337"/>
      <c r="G105" s="337"/>
      <c r="H105" s="337"/>
      <c r="I105" s="337"/>
      <c r="J105" s="337"/>
      <c r="K105" s="345">
        <v>654</v>
      </c>
      <c r="L105" s="338">
        <v>3</v>
      </c>
      <c r="M105" s="338">
        <v>14</v>
      </c>
      <c r="N105" s="333"/>
      <c r="O105" s="334"/>
      <c r="P105" s="123"/>
      <c r="Q105" s="126"/>
      <c r="R105" s="126"/>
      <c r="S105" s="126"/>
      <c r="T105" s="126"/>
      <c r="U105" s="127">
        <f>U108</f>
        <v>5760</v>
      </c>
      <c r="V105" s="127">
        <f>V106</f>
        <v>2386000</v>
      </c>
      <c r="W105" s="128"/>
      <c r="X105" s="127">
        <f>X108</f>
        <v>3326</v>
      </c>
      <c r="Y105" s="127">
        <f>Y108+Y112</f>
        <v>0</v>
      </c>
      <c r="Z105" s="127">
        <f>Z108</f>
        <v>3326</v>
      </c>
      <c r="AA105" s="596"/>
    </row>
    <row r="106" spans="1:27" ht="3.75" customHeight="1" hidden="1">
      <c r="A106" s="151"/>
      <c r="B106" s="339" t="s">
        <v>129</v>
      </c>
      <c r="C106" s="337"/>
      <c r="D106" s="337"/>
      <c r="E106" s="337"/>
      <c r="F106" s="337"/>
      <c r="G106" s="337"/>
      <c r="H106" s="337"/>
      <c r="I106" s="337"/>
      <c r="J106" s="337"/>
      <c r="K106" s="331">
        <v>654</v>
      </c>
      <c r="L106" s="338">
        <v>3</v>
      </c>
      <c r="M106" s="338">
        <v>14</v>
      </c>
      <c r="N106" s="327">
        <v>7951600</v>
      </c>
      <c r="O106" s="340">
        <v>0</v>
      </c>
      <c r="P106" s="123"/>
      <c r="Q106" s="126"/>
      <c r="R106" s="126"/>
      <c r="S106" s="126"/>
      <c r="T106" s="126"/>
      <c r="U106" s="127">
        <f>U107</f>
        <v>0</v>
      </c>
      <c r="V106" s="127">
        <v>2386000</v>
      </c>
      <c r="W106" s="128"/>
      <c r="X106" s="127">
        <f>X107</f>
        <v>0</v>
      </c>
      <c r="Y106" s="128"/>
      <c r="Z106" s="127">
        <f>Z107</f>
        <v>0</v>
      </c>
      <c r="AA106" s="588"/>
    </row>
    <row r="107" spans="1:27" ht="12.75" hidden="1">
      <c r="A107" s="151"/>
      <c r="B107" s="339" t="s">
        <v>120</v>
      </c>
      <c r="C107" s="337"/>
      <c r="D107" s="337"/>
      <c r="E107" s="337"/>
      <c r="F107" s="337"/>
      <c r="G107" s="337"/>
      <c r="H107" s="337"/>
      <c r="I107" s="337"/>
      <c r="J107" s="337"/>
      <c r="K107" s="331">
        <v>654</v>
      </c>
      <c r="L107" s="338">
        <v>3</v>
      </c>
      <c r="M107" s="338">
        <v>14</v>
      </c>
      <c r="N107" s="327">
        <v>7951600</v>
      </c>
      <c r="O107" s="340">
        <v>540</v>
      </c>
      <c r="P107" s="123"/>
      <c r="Q107" s="126"/>
      <c r="R107" s="126"/>
      <c r="S107" s="126"/>
      <c r="T107" s="126"/>
      <c r="U107" s="127">
        <v>0</v>
      </c>
      <c r="V107" s="127">
        <v>2386000</v>
      </c>
      <c r="W107" s="128"/>
      <c r="X107" s="127">
        <v>0</v>
      </c>
      <c r="Y107" s="128"/>
      <c r="Z107" s="127">
        <v>0</v>
      </c>
      <c r="AA107" s="588"/>
    </row>
    <row r="108" spans="1:27" s="752" customFormat="1" ht="47.25" customHeight="1">
      <c r="A108" s="151"/>
      <c r="B108" s="368" t="s">
        <v>283</v>
      </c>
      <c r="C108" s="337"/>
      <c r="D108" s="337"/>
      <c r="E108" s="337"/>
      <c r="F108" s="337"/>
      <c r="G108" s="337"/>
      <c r="H108" s="337"/>
      <c r="I108" s="337"/>
      <c r="J108" s="337"/>
      <c r="K108" s="345">
        <v>654</v>
      </c>
      <c r="L108" s="338">
        <v>3</v>
      </c>
      <c r="M108" s="338">
        <v>14</v>
      </c>
      <c r="N108" s="369" t="s">
        <v>209</v>
      </c>
      <c r="O108" s="340"/>
      <c r="P108" s="123"/>
      <c r="Q108" s="126"/>
      <c r="R108" s="126"/>
      <c r="S108" s="126"/>
      <c r="T108" s="126"/>
      <c r="U108" s="127">
        <f>U110+U112</f>
        <v>5760</v>
      </c>
      <c r="V108" s="127">
        <v>2386000</v>
      </c>
      <c r="W108" s="128"/>
      <c r="X108" s="127">
        <f>X110+X112</f>
        <v>3326</v>
      </c>
      <c r="Y108" s="128"/>
      <c r="Z108" s="127">
        <f>Z110+Z112</f>
        <v>3326</v>
      </c>
      <c r="AA108" s="588"/>
    </row>
    <row r="109" spans="1:27" ht="104.25" customHeight="1">
      <c r="A109" s="151"/>
      <c r="B109" s="368" t="s">
        <v>284</v>
      </c>
      <c r="C109" s="337"/>
      <c r="D109" s="337"/>
      <c r="E109" s="337"/>
      <c r="F109" s="337"/>
      <c r="G109" s="337"/>
      <c r="H109" s="337"/>
      <c r="I109" s="337"/>
      <c r="J109" s="337"/>
      <c r="K109" s="331"/>
      <c r="L109" s="338">
        <v>3</v>
      </c>
      <c r="M109" s="338">
        <v>14</v>
      </c>
      <c r="N109" s="657" t="s">
        <v>285</v>
      </c>
      <c r="O109" s="340"/>
      <c r="P109" s="123"/>
      <c r="Q109" s="126"/>
      <c r="R109" s="126"/>
      <c r="S109" s="126"/>
      <c r="T109" s="126"/>
      <c r="U109" s="127">
        <v>4032</v>
      </c>
      <c r="V109" s="127">
        <v>4545</v>
      </c>
      <c r="W109" s="128"/>
      <c r="X109" s="127">
        <v>2328</v>
      </c>
      <c r="Y109" s="128"/>
      <c r="Z109" s="127">
        <v>2328</v>
      </c>
      <c r="AA109" s="588"/>
    </row>
    <row r="110" spans="1:27" ht="29.25" customHeight="1">
      <c r="A110" s="151"/>
      <c r="B110" s="283" t="s">
        <v>160</v>
      </c>
      <c r="C110" s="337"/>
      <c r="D110" s="337"/>
      <c r="E110" s="337"/>
      <c r="F110" s="337"/>
      <c r="G110" s="337"/>
      <c r="H110" s="337"/>
      <c r="I110" s="337"/>
      <c r="J110" s="337"/>
      <c r="K110" s="331"/>
      <c r="L110" s="338">
        <v>3</v>
      </c>
      <c r="M110" s="338">
        <v>14</v>
      </c>
      <c r="N110" s="657" t="s">
        <v>285</v>
      </c>
      <c r="O110" s="340">
        <v>200</v>
      </c>
      <c r="P110" s="123"/>
      <c r="Q110" s="126"/>
      <c r="R110" s="126"/>
      <c r="S110" s="126"/>
      <c r="T110" s="126"/>
      <c r="U110" s="127">
        <v>4032</v>
      </c>
      <c r="V110" s="127">
        <v>4545</v>
      </c>
      <c r="W110" s="128"/>
      <c r="X110" s="127">
        <v>2328</v>
      </c>
      <c r="Y110" s="128"/>
      <c r="Z110" s="127">
        <v>2328</v>
      </c>
      <c r="AA110" s="588"/>
    </row>
    <row r="111" spans="1:27" ht="27.75" customHeight="1">
      <c r="A111" s="151"/>
      <c r="B111" s="282" t="s">
        <v>161</v>
      </c>
      <c r="C111" s="337"/>
      <c r="D111" s="337"/>
      <c r="E111" s="337"/>
      <c r="F111" s="337"/>
      <c r="G111" s="337"/>
      <c r="H111" s="337"/>
      <c r="I111" s="337"/>
      <c r="J111" s="337"/>
      <c r="K111" s="331">
        <v>654</v>
      </c>
      <c r="L111" s="338">
        <v>3</v>
      </c>
      <c r="M111" s="338">
        <v>14</v>
      </c>
      <c r="N111" s="657" t="s">
        <v>285</v>
      </c>
      <c r="O111" s="340">
        <v>240</v>
      </c>
      <c r="P111" s="123"/>
      <c r="Q111" s="126"/>
      <c r="R111" s="126"/>
      <c r="S111" s="126"/>
      <c r="T111" s="126"/>
      <c r="U111" s="127">
        <v>4032</v>
      </c>
      <c r="V111" s="127">
        <v>4545</v>
      </c>
      <c r="W111" s="128"/>
      <c r="X111" s="127">
        <v>2328</v>
      </c>
      <c r="Y111" s="128"/>
      <c r="Z111" s="127">
        <v>2328</v>
      </c>
      <c r="AA111" s="588"/>
    </row>
    <row r="112" spans="1:27" ht="86.25" customHeight="1">
      <c r="A112" s="151"/>
      <c r="B112" s="368" t="s">
        <v>286</v>
      </c>
      <c r="C112" s="337"/>
      <c r="D112" s="337"/>
      <c r="E112" s="337"/>
      <c r="F112" s="337"/>
      <c r="G112" s="337"/>
      <c r="H112" s="337"/>
      <c r="I112" s="337"/>
      <c r="J112" s="337"/>
      <c r="K112" s="331">
        <v>654</v>
      </c>
      <c r="L112" s="332">
        <v>3</v>
      </c>
      <c r="M112" s="332">
        <v>14</v>
      </c>
      <c r="N112" s="369" t="s">
        <v>179</v>
      </c>
      <c r="O112" s="334"/>
      <c r="P112" s="123"/>
      <c r="Q112" s="126"/>
      <c r="R112" s="126"/>
      <c r="S112" s="126"/>
      <c r="T112" s="126"/>
      <c r="U112" s="127">
        <v>1728</v>
      </c>
      <c r="V112" s="127">
        <v>455</v>
      </c>
      <c r="W112" s="128"/>
      <c r="X112" s="127">
        <v>998</v>
      </c>
      <c r="Y112" s="128"/>
      <c r="Z112" s="127">
        <v>998</v>
      </c>
      <c r="AA112" s="588"/>
    </row>
    <row r="113" spans="1:27" ht="33.75" customHeight="1">
      <c r="A113" s="151"/>
      <c r="B113" s="283" t="s">
        <v>160</v>
      </c>
      <c r="C113" s="337"/>
      <c r="D113" s="337"/>
      <c r="E113" s="337"/>
      <c r="F113" s="337"/>
      <c r="G113" s="337"/>
      <c r="H113" s="337"/>
      <c r="I113" s="337"/>
      <c r="J113" s="337"/>
      <c r="K113" s="331"/>
      <c r="L113" s="338">
        <v>3</v>
      </c>
      <c r="M113" s="338">
        <v>14</v>
      </c>
      <c r="N113" s="369" t="s">
        <v>179</v>
      </c>
      <c r="O113" s="340">
        <v>200</v>
      </c>
      <c r="P113" s="123"/>
      <c r="Q113" s="126"/>
      <c r="R113" s="126"/>
      <c r="S113" s="126"/>
      <c r="T113" s="126"/>
      <c r="U113" s="127">
        <v>1728</v>
      </c>
      <c r="V113" s="127">
        <v>455</v>
      </c>
      <c r="W113" s="128"/>
      <c r="X113" s="127">
        <v>998</v>
      </c>
      <c r="Y113" s="128"/>
      <c r="Z113" s="127">
        <v>998</v>
      </c>
      <c r="AA113" s="588"/>
    </row>
    <row r="114" spans="1:27" ht="33" customHeight="1">
      <c r="A114" s="151"/>
      <c r="B114" s="282" t="s">
        <v>161</v>
      </c>
      <c r="C114" s="337"/>
      <c r="D114" s="337"/>
      <c r="E114" s="337"/>
      <c r="F114" s="337"/>
      <c r="G114" s="337"/>
      <c r="H114" s="337"/>
      <c r="I114" s="337"/>
      <c r="J114" s="337"/>
      <c r="K114" s="331">
        <v>654</v>
      </c>
      <c r="L114" s="338">
        <v>3</v>
      </c>
      <c r="M114" s="338">
        <v>14</v>
      </c>
      <c r="N114" s="369" t="s">
        <v>179</v>
      </c>
      <c r="O114" s="340">
        <v>240</v>
      </c>
      <c r="P114" s="123"/>
      <c r="Q114" s="126"/>
      <c r="R114" s="126"/>
      <c r="S114" s="126"/>
      <c r="T114" s="126"/>
      <c r="U114" s="127">
        <v>1728</v>
      </c>
      <c r="V114" s="127">
        <v>455</v>
      </c>
      <c r="W114" s="128"/>
      <c r="X114" s="127">
        <v>998</v>
      </c>
      <c r="Y114" s="128"/>
      <c r="Z114" s="127">
        <v>998</v>
      </c>
      <c r="AA114" s="596"/>
    </row>
    <row r="115" spans="1:27" s="173" customFormat="1" ht="18.75" customHeight="1">
      <c r="A115" s="172"/>
      <c r="B115" s="341" t="s">
        <v>50</v>
      </c>
      <c r="C115" s="342"/>
      <c r="D115" s="342"/>
      <c r="E115" s="342"/>
      <c r="F115" s="342"/>
      <c r="G115" s="342"/>
      <c r="H115" s="342"/>
      <c r="I115" s="342"/>
      <c r="J115" s="342"/>
      <c r="K115" s="331">
        <v>654</v>
      </c>
      <c r="L115" s="343">
        <v>4</v>
      </c>
      <c r="M115" s="343"/>
      <c r="N115" s="280"/>
      <c r="O115" s="331"/>
      <c r="P115" s="116"/>
      <c r="Q115" s="119">
        <v>28510000</v>
      </c>
      <c r="R115" s="119">
        <v>26383000</v>
      </c>
      <c r="S115" s="119">
        <v>28581000</v>
      </c>
      <c r="T115" s="119">
        <v>22165000</v>
      </c>
      <c r="U115" s="120">
        <f>U126+U135+U117</f>
        <v>2800000</v>
      </c>
      <c r="V115" s="120">
        <f>V126+V135+V117</f>
        <v>2749000</v>
      </c>
      <c r="W115" s="132"/>
      <c r="X115" s="120">
        <f>X126+X135+X117</f>
        <v>3075000</v>
      </c>
      <c r="Y115" s="132">
        <f>Y135+Y152</f>
        <v>0</v>
      </c>
      <c r="Z115" s="120">
        <f>Z126+Z135+Z117</f>
        <v>3057000</v>
      </c>
      <c r="AA115" s="597">
        <f>AA135+AA152</f>
        <v>0</v>
      </c>
    </row>
    <row r="116" spans="1:27" ht="12.75" hidden="1">
      <c r="A116" s="151"/>
      <c r="B116" s="335"/>
      <c r="C116" s="337"/>
      <c r="D116" s="337"/>
      <c r="E116" s="337"/>
      <c r="F116" s="337"/>
      <c r="G116" s="337"/>
      <c r="H116" s="337"/>
      <c r="I116" s="337"/>
      <c r="J116" s="337"/>
      <c r="K116" s="331">
        <v>654</v>
      </c>
      <c r="L116" s="344"/>
      <c r="M116" s="344"/>
      <c r="N116" s="279"/>
      <c r="O116" s="345"/>
      <c r="P116" s="123"/>
      <c r="Q116" s="126"/>
      <c r="R116" s="126"/>
      <c r="S116" s="126"/>
      <c r="T116" s="126"/>
      <c r="U116" s="127"/>
      <c r="V116" s="127"/>
      <c r="W116" s="128"/>
      <c r="X116" s="127"/>
      <c r="Y116" s="128"/>
      <c r="Z116" s="127"/>
      <c r="AA116" s="588"/>
    </row>
    <row r="117" spans="1:27" s="173" customFormat="1" ht="24" customHeight="1">
      <c r="A117" s="172"/>
      <c r="B117" s="339" t="s">
        <v>141</v>
      </c>
      <c r="C117" s="337"/>
      <c r="D117" s="337"/>
      <c r="E117" s="337"/>
      <c r="F117" s="337"/>
      <c r="G117" s="337"/>
      <c r="H117" s="337"/>
      <c r="I117" s="337"/>
      <c r="J117" s="337"/>
      <c r="K117" s="331">
        <v>654</v>
      </c>
      <c r="L117" s="332">
        <v>4</v>
      </c>
      <c r="M117" s="332">
        <v>9</v>
      </c>
      <c r="N117" s="333"/>
      <c r="O117" s="334"/>
      <c r="P117" s="123"/>
      <c r="Q117" s="126"/>
      <c r="R117" s="126"/>
      <c r="S117" s="126"/>
      <c r="T117" s="126"/>
      <c r="U117" s="127">
        <f>U118</f>
        <v>2505000</v>
      </c>
      <c r="V117" s="127">
        <f>V118</f>
        <v>2386000</v>
      </c>
      <c r="W117" s="128"/>
      <c r="X117" s="127">
        <f>X118</f>
        <v>2630000</v>
      </c>
      <c r="Y117" s="128"/>
      <c r="Z117" s="127">
        <f>Z118</f>
        <v>2762000</v>
      </c>
      <c r="AA117" s="598"/>
    </row>
    <row r="118" spans="1:27" ht="24.75">
      <c r="A118" s="151"/>
      <c r="B118" s="339" t="s">
        <v>246</v>
      </c>
      <c r="C118" s="337"/>
      <c r="D118" s="337"/>
      <c r="E118" s="337"/>
      <c r="F118" s="337"/>
      <c r="G118" s="337"/>
      <c r="H118" s="337"/>
      <c r="I118" s="337"/>
      <c r="J118" s="337"/>
      <c r="K118" s="331">
        <v>654</v>
      </c>
      <c r="L118" s="338">
        <v>4</v>
      </c>
      <c r="M118" s="338">
        <v>9</v>
      </c>
      <c r="N118" s="369" t="s">
        <v>210</v>
      </c>
      <c r="O118" s="371"/>
      <c r="P118" s="123"/>
      <c r="Q118" s="126"/>
      <c r="R118" s="126"/>
      <c r="S118" s="126"/>
      <c r="T118" s="126"/>
      <c r="U118" s="127">
        <f>U121+U124</f>
        <v>2505000</v>
      </c>
      <c r="V118" s="127">
        <v>2386000</v>
      </c>
      <c r="W118" s="128"/>
      <c r="X118" s="127">
        <f>X121+X124</f>
        <v>2630000</v>
      </c>
      <c r="Y118" s="128"/>
      <c r="Z118" s="127">
        <f>Z121+Z124</f>
        <v>2762000</v>
      </c>
      <c r="AA118" s="588"/>
    </row>
    <row r="119" spans="1:27" ht="84" customHeight="1">
      <c r="A119" s="151"/>
      <c r="B119" s="368" t="s">
        <v>287</v>
      </c>
      <c r="C119" s="337"/>
      <c r="D119" s="337"/>
      <c r="E119" s="337"/>
      <c r="F119" s="337"/>
      <c r="G119" s="337"/>
      <c r="H119" s="337"/>
      <c r="I119" s="337"/>
      <c r="J119" s="337"/>
      <c r="K119" s="331">
        <v>654</v>
      </c>
      <c r="L119" s="338">
        <v>4</v>
      </c>
      <c r="M119" s="338">
        <v>9</v>
      </c>
      <c r="N119" s="369" t="s">
        <v>180</v>
      </c>
      <c r="O119" s="340"/>
      <c r="P119" s="123"/>
      <c r="Q119" s="126"/>
      <c r="R119" s="126"/>
      <c r="S119" s="126"/>
      <c r="T119" s="126"/>
      <c r="U119" s="127">
        <f>1357900+9300</f>
        <v>1367200</v>
      </c>
      <c r="V119" s="127">
        <v>1492200</v>
      </c>
      <c r="W119" s="128"/>
      <c r="X119" s="127">
        <v>1492200</v>
      </c>
      <c r="Y119" s="128"/>
      <c r="Z119" s="127">
        <v>1624200</v>
      </c>
      <c r="AA119" s="588"/>
    </row>
    <row r="120" spans="1:27" ht="24">
      <c r="A120" s="151"/>
      <c r="B120" s="283" t="s">
        <v>160</v>
      </c>
      <c r="C120" s="337"/>
      <c r="D120" s="337"/>
      <c r="E120" s="337"/>
      <c r="F120" s="337"/>
      <c r="G120" s="337"/>
      <c r="H120" s="337"/>
      <c r="I120" s="337"/>
      <c r="J120" s="337"/>
      <c r="K120" s="331"/>
      <c r="L120" s="338">
        <v>4</v>
      </c>
      <c r="M120" s="338">
        <v>9</v>
      </c>
      <c r="N120" s="369" t="s">
        <v>180</v>
      </c>
      <c r="O120" s="340">
        <v>200</v>
      </c>
      <c r="P120" s="123"/>
      <c r="Q120" s="126"/>
      <c r="R120" s="126"/>
      <c r="S120" s="126"/>
      <c r="T120" s="126"/>
      <c r="U120" s="127">
        <f>1357900+9300</f>
        <v>1367200</v>
      </c>
      <c r="V120" s="127">
        <v>1492200</v>
      </c>
      <c r="W120" s="128"/>
      <c r="X120" s="127">
        <v>1492200</v>
      </c>
      <c r="Y120" s="128"/>
      <c r="Z120" s="127">
        <v>1624200</v>
      </c>
      <c r="AA120" s="588"/>
    </row>
    <row r="121" spans="1:27" ht="24">
      <c r="A121" s="151"/>
      <c r="B121" s="282" t="s">
        <v>161</v>
      </c>
      <c r="C121" s="337"/>
      <c r="D121" s="337"/>
      <c r="E121" s="337"/>
      <c r="F121" s="337"/>
      <c r="G121" s="337"/>
      <c r="H121" s="337"/>
      <c r="I121" s="337"/>
      <c r="J121" s="337"/>
      <c r="K121" s="331"/>
      <c r="L121" s="338">
        <v>4</v>
      </c>
      <c r="M121" s="338">
        <v>9</v>
      </c>
      <c r="N121" s="369" t="s">
        <v>180</v>
      </c>
      <c r="O121" s="340">
        <v>240</v>
      </c>
      <c r="P121" s="123"/>
      <c r="Q121" s="126"/>
      <c r="R121" s="126"/>
      <c r="S121" s="126"/>
      <c r="T121" s="126"/>
      <c r="U121" s="127">
        <f>1357900+9300</f>
        <v>1367200</v>
      </c>
      <c r="V121" s="127">
        <v>1492200</v>
      </c>
      <c r="W121" s="128"/>
      <c r="X121" s="127">
        <v>1492200</v>
      </c>
      <c r="Y121" s="128"/>
      <c r="Z121" s="127">
        <v>1624200</v>
      </c>
      <c r="AA121" s="588"/>
    </row>
    <row r="122" spans="1:27" ht="24.75" customHeight="1">
      <c r="A122" s="151"/>
      <c r="B122" s="339" t="s">
        <v>247</v>
      </c>
      <c r="C122" s="337"/>
      <c r="D122" s="337"/>
      <c r="E122" s="337"/>
      <c r="F122" s="337"/>
      <c r="G122" s="337"/>
      <c r="H122" s="337"/>
      <c r="I122" s="337"/>
      <c r="J122" s="337"/>
      <c r="K122" s="331"/>
      <c r="L122" s="338">
        <v>4</v>
      </c>
      <c r="M122" s="338">
        <v>9</v>
      </c>
      <c r="N122" s="369" t="s">
        <v>181</v>
      </c>
      <c r="O122" s="340"/>
      <c r="P122" s="123"/>
      <c r="Q122" s="126"/>
      <c r="R122" s="126"/>
      <c r="S122" s="126"/>
      <c r="T122" s="126"/>
      <c r="U122" s="127">
        <v>1137800</v>
      </c>
      <c r="V122" s="127"/>
      <c r="W122" s="128"/>
      <c r="X122" s="127">
        <v>1137800</v>
      </c>
      <c r="Y122" s="128"/>
      <c r="Z122" s="127">
        <v>1137800</v>
      </c>
      <c r="AA122" s="588"/>
    </row>
    <row r="123" spans="1:27" ht="72">
      <c r="A123" s="151"/>
      <c r="B123" s="368" t="s">
        <v>288</v>
      </c>
      <c r="C123" s="337"/>
      <c r="D123" s="337"/>
      <c r="E123" s="337"/>
      <c r="F123" s="337"/>
      <c r="G123" s="337"/>
      <c r="H123" s="337"/>
      <c r="I123" s="337"/>
      <c r="J123" s="337"/>
      <c r="K123" s="331">
        <v>654</v>
      </c>
      <c r="L123" s="338">
        <v>4</v>
      </c>
      <c r="M123" s="338">
        <v>9</v>
      </c>
      <c r="N123" s="369" t="s">
        <v>181</v>
      </c>
      <c r="O123" s="340"/>
      <c r="P123" s="123"/>
      <c r="Q123" s="126"/>
      <c r="R123" s="126"/>
      <c r="S123" s="126"/>
      <c r="T123" s="126"/>
      <c r="U123" s="127">
        <v>1137800</v>
      </c>
      <c r="V123" s="127"/>
      <c r="W123" s="128"/>
      <c r="X123" s="127">
        <v>1137800</v>
      </c>
      <c r="Y123" s="128"/>
      <c r="Z123" s="127">
        <v>1137800</v>
      </c>
      <c r="AA123" s="588"/>
    </row>
    <row r="124" spans="1:27" ht="24">
      <c r="A124" s="151"/>
      <c r="B124" s="283" t="s">
        <v>160</v>
      </c>
      <c r="C124" s="337"/>
      <c r="D124" s="337"/>
      <c r="E124" s="337"/>
      <c r="F124" s="337"/>
      <c r="G124" s="337"/>
      <c r="H124" s="337"/>
      <c r="I124" s="337"/>
      <c r="J124" s="337"/>
      <c r="K124" s="331"/>
      <c r="L124" s="338">
        <v>4</v>
      </c>
      <c r="M124" s="338">
        <v>9</v>
      </c>
      <c r="N124" s="369" t="s">
        <v>181</v>
      </c>
      <c r="O124" s="340">
        <v>200</v>
      </c>
      <c r="P124" s="123"/>
      <c r="Q124" s="126"/>
      <c r="R124" s="126"/>
      <c r="S124" s="126"/>
      <c r="T124" s="126"/>
      <c r="U124" s="127">
        <v>1137800</v>
      </c>
      <c r="V124" s="127"/>
      <c r="W124" s="128"/>
      <c r="X124" s="127">
        <v>1137800</v>
      </c>
      <c r="Y124" s="128"/>
      <c r="Z124" s="127">
        <v>1137800</v>
      </c>
      <c r="AA124" s="588"/>
    </row>
    <row r="125" spans="1:27" ht="24">
      <c r="A125" s="151"/>
      <c r="B125" s="282" t="s">
        <v>161</v>
      </c>
      <c r="C125" s="337"/>
      <c r="D125" s="337"/>
      <c r="E125" s="337"/>
      <c r="F125" s="337"/>
      <c r="G125" s="337"/>
      <c r="H125" s="337"/>
      <c r="I125" s="337"/>
      <c r="J125" s="337"/>
      <c r="K125" s="331"/>
      <c r="L125" s="338">
        <v>4</v>
      </c>
      <c r="M125" s="338">
        <v>9</v>
      </c>
      <c r="N125" s="369" t="s">
        <v>181</v>
      </c>
      <c r="O125" s="340">
        <v>240</v>
      </c>
      <c r="P125" s="123"/>
      <c r="Q125" s="126"/>
      <c r="R125" s="126"/>
      <c r="S125" s="126"/>
      <c r="T125" s="126"/>
      <c r="U125" s="127">
        <v>1137800</v>
      </c>
      <c r="V125" s="127"/>
      <c r="W125" s="128"/>
      <c r="X125" s="127">
        <v>1137800</v>
      </c>
      <c r="Y125" s="128"/>
      <c r="Z125" s="127">
        <v>1137800</v>
      </c>
      <c r="AA125" s="588"/>
    </row>
    <row r="126" spans="1:27" s="180" customFormat="1" ht="29.25" customHeight="1">
      <c r="A126" s="756"/>
      <c r="B126" s="757" t="s">
        <v>66</v>
      </c>
      <c r="C126" s="337"/>
      <c r="D126" s="337"/>
      <c r="E126" s="337"/>
      <c r="F126" s="337"/>
      <c r="G126" s="337"/>
      <c r="H126" s="337"/>
      <c r="I126" s="337"/>
      <c r="J126" s="337"/>
      <c r="K126" s="345">
        <v>654</v>
      </c>
      <c r="L126" s="332">
        <v>4</v>
      </c>
      <c r="M126" s="332">
        <v>10</v>
      </c>
      <c r="N126" s="333"/>
      <c r="O126" s="334"/>
      <c r="P126" s="123"/>
      <c r="Q126" s="126"/>
      <c r="R126" s="126"/>
      <c r="S126" s="126"/>
      <c r="T126" s="126"/>
      <c r="U126" s="127">
        <f>U127</f>
        <v>295000</v>
      </c>
      <c r="V126" s="127">
        <f>V127</f>
        <v>213000</v>
      </c>
      <c r="W126" s="128"/>
      <c r="X126" s="127">
        <f>X127</f>
        <v>295000</v>
      </c>
      <c r="Y126" s="128"/>
      <c r="Z126" s="127">
        <f>Z127</f>
        <v>295000</v>
      </c>
      <c r="AA126" s="591"/>
    </row>
    <row r="127" spans="1:28" ht="37.5" customHeight="1">
      <c r="A127" s="151"/>
      <c r="B127" s="368" t="s">
        <v>249</v>
      </c>
      <c r="C127" s="337"/>
      <c r="D127" s="337"/>
      <c r="E127" s="337"/>
      <c r="F127" s="337"/>
      <c r="G127" s="337"/>
      <c r="H127" s="337"/>
      <c r="I127" s="337"/>
      <c r="J127" s="337"/>
      <c r="K127" s="331">
        <v>654</v>
      </c>
      <c r="L127" s="332">
        <v>4</v>
      </c>
      <c r="M127" s="332">
        <v>10</v>
      </c>
      <c r="N127" s="369" t="s">
        <v>23</v>
      </c>
      <c r="O127" s="334"/>
      <c r="P127" s="123"/>
      <c r="Q127" s="126"/>
      <c r="R127" s="126"/>
      <c r="S127" s="126"/>
      <c r="T127" s="126"/>
      <c r="U127" s="127">
        <f>U128</f>
        <v>295000</v>
      </c>
      <c r="V127" s="127">
        <f>V128+V131</f>
        <v>213000</v>
      </c>
      <c r="W127" s="128"/>
      <c r="X127" s="127">
        <f>X128</f>
        <v>295000</v>
      </c>
      <c r="Y127" s="128"/>
      <c r="Z127" s="127">
        <f>Z128</f>
        <v>295000</v>
      </c>
      <c r="AA127" s="588"/>
      <c r="AB127" s="339"/>
    </row>
    <row r="128" spans="1:27" ht="45" customHeight="1">
      <c r="A128" s="151"/>
      <c r="B128" s="339" t="s">
        <v>271</v>
      </c>
      <c r="C128" s="337"/>
      <c r="D128" s="337"/>
      <c r="E128" s="337"/>
      <c r="F128" s="337"/>
      <c r="G128" s="337"/>
      <c r="H128" s="337"/>
      <c r="I128" s="337"/>
      <c r="J128" s="337"/>
      <c r="K128" s="331">
        <v>654</v>
      </c>
      <c r="L128" s="332">
        <v>4</v>
      </c>
      <c r="M128" s="332">
        <v>10</v>
      </c>
      <c r="N128" s="369" t="s">
        <v>182</v>
      </c>
      <c r="O128" s="334"/>
      <c r="P128" s="123"/>
      <c r="Q128" s="126"/>
      <c r="R128" s="126"/>
      <c r="S128" s="126"/>
      <c r="T128" s="126"/>
      <c r="U128" s="127">
        <f>U129+U132</f>
        <v>295000</v>
      </c>
      <c r="V128" s="127">
        <v>213000</v>
      </c>
      <c r="W128" s="128"/>
      <c r="X128" s="127">
        <f>X129+X132</f>
        <v>295000</v>
      </c>
      <c r="Y128" s="128"/>
      <c r="Z128" s="127">
        <f>Z129+Z132</f>
        <v>295000</v>
      </c>
      <c r="AA128" s="588"/>
    </row>
    <row r="129" spans="1:27" ht="32.25" customHeight="1">
      <c r="A129" s="151"/>
      <c r="B129" s="283" t="s">
        <v>160</v>
      </c>
      <c r="C129" s="337"/>
      <c r="D129" s="337"/>
      <c r="E129" s="337"/>
      <c r="F129" s="337"/>
      <c r="G129" s="337"/>
      <c r="H129" s="337"/>
      <c r="I129" s="337"/>
      <c r="J129" s="337"/>
      <c r="K129" s="331"/>
      <c r="L129" s="332">
        <v>4</v>
      </c>
      <c r="M129" s="332">
        <v>10</v>
      </c>
      <c r="N129" s="369" t="s">
        <v>182</v>
      </c>
      <c r="O129" s="334">
        <v>200</v>
      </c>
      <c r="P129" s="123"/>
      <c r="Q129" s="126"/>
      <c r="R129" s="126"/>
      <c r="S129" s="126"/>
      <c r="T129" s="126"/>
      <c r="U129" s="127">
        <f>U130</f>
        <v>180000</v>
      </c>
      <c r="V129" s="127">
        <v>213000</v>
      </c>
      <c r="W129" s="128"/>
      <c r="X129" s="127">
        <f>X130</f>
        <v>180000</v>
      </c>
      <c r="Y129" s="128"/>
      <c r="Z129" s="127">
        <f>Z130</f>
        <v>180000</v>
      </c>
      <c r="AA129" s="588"/>
    </row>
    <row r="130" spans="1:27" ht="33.75" customHeight="1">
      <c r="A130" s="151"/>
      <c r="B130" s="282" t="s">
        <v>161</v>
      </c>
      <c r="C130" s="337"/>
      <c r="D130" s="337"/>
      <c r="E130" s="337"/>
      <c r="F130" s="337"/>
      <c r="G130" s="337"/>
      <c r="H130" s="337"/>
      <c r="I130" s="337"/>
      <c r="J130" s="337"/>
      <c r="K130" s="331"/>
      <c r="L130" s="332">
        <v>4</v>
      </c>
      <c r="M130" s="332">
        <v>10</v>
      </c>
      <c r="N130" s="369" t="s">
        <v>182</v>
      </c>
      <c r="O130" s="334">
        <v>240</v>
      </c>
      <c r="P130" s="123"/>
      <c r="Q130" s="126"/>
      <c r="R130" s="126"/>
      <c r="S130" s="126"/>
      <c r="T130" s="126"/>
      <c r="U130" s="127">
        <v>180000</v>
      </c>
      <c r="V130" s="127">
        <v>213000</v>
      </c>
      <c r="W130" s="128"/>
      <c r="X130" s="127">
        <v>180000</v>
      </c>
      <c r="Y130" s="128"/>
      <c r="Z130" s="127">
        <v>180000</v>
      </c>
      <c r="AA130" s="588"/>
    </row>
    <row r="131" spans="1:27" ht="0" customHeight="1" hidden="1">
      <c r="A131" s="151"/>
      <c r="B131" s="339"/>
      <c r="C131" s="337"/>
      <c r="D131" s="337"/>
      <c r="E131" s="337"/>
      <c r="F131" s="337"/>
      <c r="G131" s="337"/>
      <c r="H131" s="337"/>
      <c r="I131" s="337"/>
      <c r="J131" s="337"/>
      <c r="K131" s="331"/>
      <c r="L131" s="332"/>
      <c r="M131" s="332"/>
      <c r="N131" s="333"/>
      <c r="O131" s="334"/>
      <c r="P131" s="123"/>
      <c r="Q131" s="126"/>
      <c r="R131" s="126"/>
      <c r="S131" s="126"/>
      <c r="T131" s="126"/>
      <c r="U131" s="127"/>
      <c r="V131" s="127"/>
      <c r="W131" s="128"/>
      <c r="X131" s="127"/>
      <c r="Y131" s="128"/>
      <c r="Z131" s="127"/>
      <c r="AA131" s="588"/>
    </row>
    <row r="132" spans="1:27" ht="15.75" customHeight="1">
      <c r="A132" s="151"/>
      <c r="B132" s="283" t="s">
        <v>164</v>
      </c>
      <c r="C132" s="337"/>
      <c r="D132" s="337"/>
      <c r="E132" s="337"/>
      <c r="F132" s="337"/>
      <c r="G132" s="337"/>
      <c r="H132" s="337"/>
      <c r="I132" s="337"/>
      <c r="J132" s="337"/>
      <c r="K132" s="331"/>
      <c r="L132" s="332">
        <v>4</v>
      </c>
      <c r="M132" s="332">
        <v>10</v>
      </c>
      <c r="N132" s="369" t="s">
        <v>182</v>
      </c>
      <c r="O132" s="334">
        <v>800</v>
      </c>
      <c r="P132" s="123"/>
      <c r="Q132" s="126"/>
      <c r="R132" s="126"/>
      <c r="S132" s="126"/>
      <c r="T132" s="126"/>
      <c r="U132" s="127">
        <v>115000</v>
      </c>
      <c r="V132" s="127"/>
      <c r="W132" s="128"/>
      <c r="X132" s="127">
        <v>115000</v>
      </c>
      <c r="Y132" s="128"/>
      <c r="Z132" s="127">
        <v>115000</v>
      </c>
      <c r="AA132" s="588"/>
    </row>
    <row r="133" spans="1:27" ht="26.25" customHeight="1">
      <c r="A133" s="151"/>
      <c r="B133" s="282" t="s">
        <v>184</v>
      </c>
      <c r="C133" s="337"/>
      <c r="D133" s="337"/>
      <c r="E133" s="337"/>
      <c r="F133" s="337"/>
      <c r="G133" s="337"/>
      <c r="H133" s="337"/>
      <c r="I133" s="337"/>
      <c r="J133" s="337"/>
      <c r="K133" s="331"/>
      <c r="L133" s="332">
        <v>4</v>
      </c>
      <c r="M133" s="332">
        <v>10</v>
      </c>
      <c r="N133" s="369" t="s">
        <v>182</v>
      </c>
      <c r="O133" s="334">
        <v>810</v>
      </c>
      <c r="P133" s="123"/>
      <c r="Q133" s="126"/>
      <c r="R133" s="126"/>
      <c r="S133" s="126"/>
      <c r="T133" s="126"/>
      <c r="U133" s="127">
        <v>115000</v>
      </c>
      <c r="V133" s="127"/>
      <c r="W133" s="128"/>
      <c r="X133" s="127">
        <v>115000</v>
      </c>
      <c r="Y133" s="128"/>
      <c r="Z133" s="127">
        <v>115000</v>
      </c>
      <c r="AA133" s="588"/>
    </row>
    <row r="134" spans="1:27" ht="14.25" customHeight="1" hidden="1">
      <c r="A134" s="151"/>
      <c r="B134" s="339"/>
      <c r="C134" s="337"/>
      <c r="D134" s="337"/>
      <c r="E134" s="337"/>
      <c r="F134" s="337"/>
      <c r="G134" s="337"/>
      <c r="H134" s="337"/>
      <c r="I134" s="337"/>
      <c r="J134" s="337"/>
      <c r="K134" s="331"/>
      <c r="L134" s="332"/>
      <c r="M134" s="332"/>
      <c r="N134" s="333"/>
      <c r="O134" s="334"/>
      <c r="P134" s="123"/>
      <c r="Q134" s="126"/>
      <c r="R134" s="126"/>
      <c r="S134" s="126"/>
      <c r="T134" s="126"/>
      <c r="U134" s="127"/>
      <c r="V134" s="127"/>
      <c r="W134" s="128"/>
      <c r="X134" s="127"/>
      <c r="Y134" s="128"/>
      <c r="Z134" s="127"/>
      <c r="AA134" s="588"/>
    </row>
    <row r="135" spans="1:27" s="243" customFormat="1" ht="24" customHeight="1">
      <c r="A135" s="242"/>
      <c r="B135" s="339" t="s">
        <v>106</v>
      </c>
      <c r="C135" s="337"/>
      <c r="D135" s="337"/>
      <c r="E135" s="337"/>
      <c r="F135" s="337"/>
      <c r="G135" s="337"/>
      <c r="H135" s="337"/>
      <c r="I135" s="337"/>
      <c r="J135" s="337"/>
      <c r="K135" s="331">
        <v>654</v>
      </c>
      <c r="L135" s="332">
        <v>4</v>
      </c>
      <c r="M135" s="332">
        <v>12</v>
      </c>
      <c r="N135" s="333"/>
      <c r="O135" s="334"/>
      <c r="P135" s="123"/>
      <c r="Q135" s="126">
        <v>7396000</v>
      </c>
      <c r="R135" s="126">
        <v>8907000</v>
      </c>
      <c r="S135" s="126">
        <v>6210000</v>
      </c>
      <c r="T135" s="126">
        <v>10217000</v>
      </c>
      <c r="U135" s="127">
        <f>U138</f>
        <v>0</v>
      </c>
      <c r="V135" s="127">
        <f>V138</f>
        <v>150000</v>
      </c>
      <c r="W135" s="128"/>
      <c r="X135" s="127">
        <f>X138</f>
        <v>150000</v>
      </c>
      <c r="Y135" s="128"/>
      <c r="Z135" s="127">
        <f>Z138</f>
        <v>0</v>
      </c>
      <c r="AA135" s="596"/>
    </row>
    <row r="136" spans="1:27" ht="12" customHeight="1" hidden="1">
      <c r="A136" s="151"/>
      <c r="B136" s="335"/>
      <c r="C136" s="337"/>
      <c r="D136" s="337"/>
      <c r="E136" s="337"/>
      <c r="F136" s="337"/>
      <c r="G136" s="337"/>
      <c r="H136" s="337"/>
      <c r="I136" s="337"/>
      <c r="J136" s="337"/>
      <c r="K136" s="331">
        <v>654</v>
      </c>
      <c r="L136" s="344"/>
      <c r="M136" s="344"/>
      <c r="N136" s="279"/>
      <c r="O136" s="345"/>
      <c r="P136" s="123"/>
      <c r="Q136" s="126"/>
      <c r="R136" s="126"/>
      <c r="S136" s="126"/>
      <c r="T136" s="126"/>
      <c r="U136" s="127"/>
      <c r="V136" s="127"/>
      <c r="W136" s="128"/>
      <c r="X136" s="127"/>
      <c r="Y136" s="128"/>
      <c r="Z136" s="127"/>
      <c r="AA136" s="588"/>
    </row>
    <row r="137" spans="1:27" ht="12" customHeight="1" hidden="1">
      <c r="A137" s="151"/>
      <c r="B137" s="335"/>
      <c r="C137" s="337"/>
      <c r="D137" s="337"/>
      <c r="E137" s="337"/>
      <c r="F137" s="337"/>
      <c r="G137" s="337"/>
      <c r="H137" s="337"/>
      <c r="I137" s="337"/>
      <c r="J137" s="337"/>
      <c r="K137" s="331">
        <v>654</v>
      </c>
      <c r="L137" s="344"/>
      <c r="M137" s="344"/>
      <c r="N137" s="279"/>
      <c r="O137" s="345"/>
      <c r="P137" s="123"/>
      <c r="Q137" s="126"/>
      <c r="R137" s="126"/>
      <c r="S137" s="126"/>
      <c r="T137" s="126"/>
      <c r="U137" s="127"/>
      <c r="V137" s="127"/>
      <c r="W137" s="128"/>
      <c r="X137" s="127"/>
      <c r="Y137" s="128"/>
      <c r="Z137" s="127"/>
      <c r="AA137" s="588"/>
    </row>
    <row r="138" spans="1:28" ht="69" customHeight="1">
      <c r="A138" s="151"/>
      <c r="B138" s="746" t="s">
        <v>289</v>
      </c>
      <c r="C138" s="337"/>
      <c r="D138" s="337"/>
      <c r="E138" s="337"/>
      <c r="F138" s="337"/>
      <c r="G138" s="337"/>
      <c r="H138" s="337"/>
      <c r="I138" s="337"/>
      <c r="J138" s="337"/>
      <c r="K138" s="331">
        <v>654</v>
      </c>
      <c r="L138" s="332">
        <v>4</v>
      </c>
      <c r="M138" s="332">
        <v>12</v>
      </c>
      <c r="N138" s="657" t="s">
        <v>292</v>
      </c>
      <c r="O138" s="334"/>
      <c r="P138" s="123"/>
      <c r="Q138" s="126"/>
      <c r="R138" s="126"/>
      <c r="S138" s="126"/>
      <c r="T138" s="126"/>
      <c r="U138" s="127">
        <f>U142</f>
        <v>0</v>
      </c>
      <c r="V138" s="127">
        <f>V142</f>
        <v>150000</v>
      </c>
      <c r="W138" s="128"/>
      <c r="X138" s="127">
        <f>X142</f>
        <v>150000</v>
      </c>
      <c r="Y138" s="128"/>
      <c r="Z138" s="127">
        <f>Z142</f>
        <v>0</v>
      </c>
      <c r="AA138" s="588"/>
      <c r="AB138" s="339"/>
    </row>
    <row r="139" spans="1:28" ht="74.25" customHeight="1">
      <c r="A139" s="151"/>
      <c r="B139" s="747" t="s">
        <v>290</v>
      </c>
      <c r="C139" s="337"/>
      <c r="D139" s="337"/>
      <c r="E139" s="337"/>
      <c r="F139" s="337"/>
      <c r="G139" s="337"/>
      <c r="H139" s="337"/>
      <c r="I139" s="337"/>
      <c r="J139" s="337"/>
      <c r="K139" s="331"/>
      <c r="L139" s="332">
        <v>4</v>
      </c>
      <c r="M139" s="332">
        <v>12</v>
      </c>
      <c r="N139" s="657" t="s">
        <v>291</v>
      </c>
      <c r="O139" s="334"/>
      <c r="P139" s="123"/>
      <c r="Q139" s="126"/>
      <c r="R139" s="126"/>
      <c r="S139" s="126"/>
      <c r="T139" s="126"/>
      <c r="U139" s="127"/>
      <c r="V139" s="127"/>
      <c r="W139" s="128"/>
      <c r="X139" s="127">
        <v>150000</v>
      </c>
      <c r="Y139" s="128"/>
      <c r="Z139" s="127"/>
      <c r="AA139" s="588"/>
      <c r="AB139" s="380"/>
    </row>
    <row r="140" spans="1:28" ht="33" customHeight="1" hidden="1">
      <c r="A140" s="151"/>
      <c r="B140" s="385" t="s">
        <v>272</v>
      </c>
      <c r="C140" s="337"/>
      <c r="D140" s="337"/>
      <c r="E140" s="337"/>
      <c r="F140" s="337"/>
      <c r="G140" s="337"/>
      <c r="H140" s="337"/>
      <c r="I140" s="337"/>
      <c r="J140" s="337"/>
      <c r="K140" s="331"/>
      <c r="L140" s="332">
        <v>4</v>
      </c>
      <c r="M140" s="332">
        <v>12</v>
      </c>
      <c r="N140" s="369" t="s">
        <v>183</v>
      </c>
      <c r="O140" s="334"/>
      <c r="P140" s="123"/>
      <c r="Q140" s="126"/>
      <c r="R140" s="126"/>
      <c r="S140" s="126"/>
      <c r="T140" s="126"/>
      <c r="U140" s="127"/>
      <c r="V140" s="127"/>
      <c r="W140" s="128"/>
      <c r="X140" s="127">
        <v>150000</v>
      </c>
      <c r="Y140" s="128"/>
      <c r="Z140" s="127"/>
      <c r="AA140" s="588"/>
      <c r="AB140" s="380"/>
    </row>
    <row r="141" spans="1:28" ht="33" customHeight="1">
      <c r="A141" s="151"/>
      <c r="B141" s="385" t="s">
        <v>263</v>
      </c>
      <c r="C141" s="337"/>
      <c r="D141" s="337"/>
      <c r="E141" s="337"/>
      <c r="F141" s="337"/>
      <c r="G141" s="337"/>
      <c r="H141" s="337"/>
      <c r="I141" s="337"/>
      <c r="J141" s="337"/>
      <c r="K141" s="331"/>
      <c r="L141" s="332">
        <v>4</v>
      </c>
      <c r="M141" s="332">
        <v>12</v>
      </c>
      <c r="N141" s="657" t="s">
        <v>292</v>
      </c>
      <c r="O141" s="334">
        <v>500</v>
      </c>
      <c r="P141" s="123"/>
      <c r="Q141" s="126"/>
      <c r="R141" s="126"/>
      <c r="S141" s="126"/>
      <c r="T141" s="126"/>
      <c r="U141" s="127"/>
      <c r="V141" s="127"/>
      <c r="W141" s="128"/>
      <c r="X141" s="127">
        <v>150000</v>
      </c>
      <c r="Y141" s="128"/>
      <c r="Z141" s="127"/>
      <c r="AA141" s="588"/>
      <c r="AB141" s="380"/>
    </row>
    <row r="142" spans="1:27" ht="21.75" customHeight="1">
      <c r="A142" s="151"/>
      <c r="B142" s="339" t="s">
        <v>120</v>
      </c>
      <c r="C142" s="337"/>
      <c r="D142" s="337"/>
      <c r="E142" s="337"/>
      <c r="F142" s="337"/>
      <c r="G142" s="337"/>
      <c r="H142" s="337"/>
      <c r="I142" s="337"/>
      <c r="J142" s="337"/>
      <c r="K142" s="331">
        <v>654</v>
      </c>
      <c r="L142" s="332">
        <v>4</v>
      </c>
      <c r="M142" s="332">
        <v>12</v>
      </c>
      <c r="N142" s="657" t="s">
        <v>291</v>
      </c>
      <c r="O142" s="334">
        <v>540</v>
      </c>
      <c r="P142" s="123"/>
      <c r="Q142" s="126">
        <v>28510000</v>
      </c>
      <c r="R142" s="126">
        <v>26383000</v>
      </c>
      <c r="S142" s="126">
        <v>28581000</v>
      </c>
      <c r="T142" s="126">
        <v>22165000</v>
      </c>
      <c r="U142" s="127">
        <v>0</v>
      </c>
      <c r="V142" s="127">
        <v>150000</v>
      </c>
      <c r="W142" s="128"/>
      <c r="X142" s="127">
        <v>150000</v>
      </c>
      <c r="Y142" s="128">
        <f>Y152</f>
        <v>0</v>
      </c>
      <c r="Z142" s="127">
        <v>0</v>
      </c>
      <c r="AA142" s="587">
        <f>AA152</f>
        <v>0</v>
      </c>
    </row>
    <row r="143" spans="1:27" ht="11.25" customHeight="1" hidden="1">
      <c r="A143" s="151"/>
      <c r="B143" s="335"/>
      <c r="C143" s="337"/>
      <c r="D143" s="337"/>
      <c r="E143" s="337"/>
      <c r="F143" s="337"/>
      <c r="G143" s="337"/>
      <c r="H143" s="337"/>
      <c r="I143" s="337"/>
      <c r="J143" s="337"/>
      <c r="K143" s="331">
        <v>654</v>
      </c>
      <c r="L143" s="344"/>
      <c r="M143" s="344"/>
      <c r="N143" s="279"/>
      <c r="O143" s="345"/>
      <c r="P143" s="123"/>
      <c r="Q143" s="126"/>
      <c r="R143" s="126"/>
      <c r="S143" s="126"/>
      <c r="T143" s="126"/>
      <c r="U143" s="127"/>
      <c r="V143" s="127"/>
      <c r="W143" s="128"/>
      <c r="X143" s="127"/>
      <c r="Y143" s="128"/>
      <c r="Z143" s="127"/>
      <c r="AA143" s="588"/>
    </row>
    <row r="144" spans="1:27" ht="11.25" customHeight="1" hidden="1">
      <c r="A144" s="151"/>
      <c r="B144" s="335"/>
      <c r="C144" s="337"/>
      <c r="D144" s="337"/>
      <c r="E144" s="337"/>
      <c r="F144" s="337"/>
      <c r="G144" s="337"/>
      <c r="H144" s="337"/>
      <c r="I144" s="337"/>
      <c r="J144" s="337"/>
      <c r="K144" s="331">
        <v>654</v>
      </c>
      <c r="L144" s="344"/>
      <c r="M144" s="344"/>
      <c r="N144" s="279"/>
      <c r="O144" s="345"/>
      <c r="P144" s="123"/>
      <c r="Q144" s="126"/>
      <c r="R144" s="126"/>
      <c r="S144" s="126"/>
      <c r="T144" s="126"/>
      <c r="U144" s="127"/>
      <c r="V144" s="127"/>
      <c r="W144" s="128"/>
      <c r="X144" s="127"/>
      <c r="Y144" s="128"/>
      <c r="Z144" s="127"/>
      <c r="AA144" s="588"/>
    </row>
    <row r="145" spans="1:27" ht="11.25" customHeight="1" hidden="1">
      <c r="A145" s="151"/>
      <c r="B145" s="335"/>
      <c r="C145" s="337"/>
      <c r="D145" s="337"/>
      <c r="E145" s="337"/>
      <c r="F145" s="337"/>
      <c r="G145" s="337"/>
      <c r="H145" s="337"/>
      <c r="I145" s="337"/>
      <c r="J145" s="337"/>
      <c r="K145" s="331">
        <v>654</v>
      </c>
      <c r="L145" s="344"/>
      <c r="M145" s="344"/>
      <c r="N145" s="279"/>
      <c r="O145" s="345"/>
      <c r="P145" s="123"/>
      <c r="Q145" s="126"/>
      <c r="R145" s="126"/>
      <c r="S145" s="126"/>
      <c r="T145" s="126"/>
      <c r="U145" s="127"/>
      <c r="V145" s="127"/>
      <c r="W145" s="128"/>
      <c r="X145" s="127"/>
      <c r="Y145" s="128"/>
      <c r="Z145" s="127"/>
      <c r="AA145" s="588"/>
    </row>
    <row r="146" spans="1:27" ht="11.25" customHeight="1" hidden="1">
      <c r="A146" s="151"/>
      <c r="B146" s="335"/>
      <c r="C146" s="337"/>
      <c r="D146" s="337"/>
      <c r="E146" s="337"/>
      <c r="F146" s="337"/>
      <c r="G146" s="337"/>
      <c r="H146" s="337"/>
      <c r="I146" s="337"/>
      <c r="J146" s="337"/>
      <c r="K146" s="331">
        <v>654</v>
      </c>
      <c r="L146" s="344"/>
      <c r="M146" s="344"/>
      <c r="N146" s="279"/>
      <c r="O146" s="345"/>
      <c r="P146" s="123"/>
      <c r="Q146" s="126"/>
      <c r="R146" s="126"/>
      <c r="S146" s="126"/>
      <c r="T146" s="126"/>
      <c r="U146" s="127"/>
      <c r="V146" s="127"/>
      <c r="W146" s="128"/>
      <c r="X146" s="127"/>
      <c r="Y146" s="128"/>
      <c r="Z146" s="127"/>
      <c r="AA146" s="588"/>
    </row>
    <row r="147" spans="1:27" ht="11.25" customHeight="1" hidden="1">
      <c r="A147" s="151"/>
      <c r="B147" s="335"/>
      <c r="C147" s="337"/>
      <c r="D147" s="337"/>
      <c r="E147" s="337"/>
      <c r="F147" s="337"/>
      <c r="G147" s="337"/>
      <c r="H147" s="337"/>
      <c r="I147" s="337"/>
      <c r="J147" s="337"/>
      <c r="K147" s="331">
        <v>654</v>
      </c>
      <c r="L147" s="344"/>
      <c r="M147" s="344"/>
      <c r="N147" s="279"/>
      <c r="O147" s="345"/>
      <c r="P147" s="123"/>
      <c r="Q147" s="126"/>
      <c r="R147" s="126"/>
      <c r="S147" s="126"/>
      <c r="T147" s="126"/>
      <c r="U147" s="127"/>
      <c r="V147" s="127"/>
      <c r="W147" s="128"/>
      <c r="X147" s="127"/>
      <c r="Y147" s="128"/>
      <c r="Z147" s="127"/>
      <c r="AA147" s="588"/>
    </row>
    <row r="148" spans="1:27" ht="11.25" customHeight="1" hidden="1">
      <c r="A148" s="151"/>
      <c r="B148" s="335"/>
      <c r="C148" s="337"/>
      <c r="D148" s="337"/>
      <c r="E148" s="337"/>
      <c r="F148" s="337"/>
      <c r="G148" s="337"/>
      <c r="H148" s="337"/>
      <c r="I148" s="337"/>
      <c r="J148" s="337"/>
      <c r="K148" s="331">
        <v>654</v>
      </c>
      <c r="L148" s="344"/>
      <c r="M148" s="344"/>
      <c r="N148" s="279"/>
      <c r="O148" s="345"/>
      <c r="P148" s="123"/>
      <c r="Q148" s="126"/>
      <c r="R148" s="126"/>
      <c r="S148" s="126"/>
      <c r="T148" s="126"/>
      <c r="U148" s="127"/>
      <c r="V148" s="127"/>
      <c r="W148" s="128"/>
      <c r="X148" s="127"/>
      <c r="Y148" s="128"/>
      <c r="Z148" s="127"/>
      <c r="AA148" s="588"/>
    </row>
    <row r="149" spans="1:27" ht="11.25" customHeight="1" hidden="1">
      <c r="A149" s="151"/>
      <c r="B149" s="335"/>
      <c r="C149" s="337"/>
      <c r="D149" s="337"/>
      <c r="E149" s="337"/>
      <c r="F149" s="337"/>
      <c r="G149" s="337"/>
      <c r="H149" s="337"/>
      <c r="I149" s="337"/>
      <c r="J149" s="337"/>
      <c r="K149" s="331">
        <v>654</v>
      </c>
      <c r="L149" s="344"/>
      <c r="M149" s="344"/>
      <c r="N149" s="279"/>
      <c r="O149" s="345"/>
      <c r="P149" s="123"/>
      <c r="Q149" s="126"/>
      <c r="R149" s="126"/>
      <c r="S149" s="126"/>
      <c r="T149" s="126"/>
      <c r="U149" s="127"/>
      <c r="V149" s="127"/>
      <c r="W149" s="128"/>
      <c r="X149" s="127"/>
      <c r="Y149" s="128"/>
      <c r="Z149" s="127"/>
      <c r="AA149" s="588"/>
    </row>
    <row r="150" spans="1:27" ht="13.5" customHeight="1" hidden="1">
      <c r="A150" s="151"/>
      <c r="B150" s="335"/>
      <c r="C150" s="337"/>
      <c r="D150" s="337"/>
      <c r="E150" s="337"/>
      <c r="F150" s="337"/>
      <c r="G150" s="337"/>
      <c r="H150" s="337"/>
      <c r="I150" s="337"/>
      <c r="J150" s="337"/>
      <c r="K150" s="331">
        <v>654</v>
      </c>
      <c r="L150" s="344"/>
      <c r="M150" s="344"/>
      <c r="N150" s="279"/>
      <c r="O150" s="345"/>
      <c r="P150" s="123"/>
      <c r="Q150" s="126"/>
      <c r="R150" s="126"/>
      <c r="S150" s="126"/>
      <c r="T150" s="126"/>
      <c r="U150" s="127"/>
      <c r="V150" s="127"/>
      <c r="W150" s="128"/>
      <c r="X150" s="127"/>
      <c r="Y150" s="128"/>
      <c r="Z150" s="127"/>
      <c r="AA150" s="588"/>
    </row>
    <row r="151" spans="1:27" ht="14.25" customHeight="1" hidden="1">
      <c r="A151" s="151"/>
      <c r="B151" s="335"/>
      <c r="C151" s="337"/>
      <c r="D151" s="337"/>
      <c r="E151" s="337"/>
      <c r="F151" s="337"/>
      <c r="G151" s="337"/>
      <c r="H151" s="337"/>
      <c r="I151" s="337"/>
      <c r="J151" s="337"/>
      <c r="K151" s="331">
        <v>654</v>
      </c>
      <c r="L151" s="344"/>
      <c r="M151" s="344"/>
      <c r="N151" s="279"/>
      <c r="O151" s="345"/>
      <c r="P151" s="123"/>
      <c r="Q151" s="126"/>
      <c r="R151" s="126"/>
      <c r="S151" s="126"/>
      <c r="T151" s="126"/>
      <c r="U151" s="127"/>
      <c r="V151" s="127"/>
      <c r="W151" s="128"/>
      <c r="X151" s="127"/>
      <c r="Y151" s="128"/>
      <c r="Z151" s="127"/>
      <c r="AA151" s="588"/>
    </row>
    <row r="152" spans="1:27" ht="14.25" customHeight="1" hidden="1">
      <c r="A152" s="151"/>
      <c r="B152" s="335"/>
      <c r="C152" s="337"/>
      <c r="D152" s="337"/>
      <c r="E152" s="337"/>
      <c r="F152" s="337"/>
      <c r="G152" s="337"/>
      <c r="H152" s="337"/>
      <c r="I152" s="337"/>
      <c r="J152" s="337"/>
      <c r="K152" s="331"/>
      <c r="L152" s="344"/>
      <c r="M152" s="344"/>
      <c r="N152" s="279"/>
      <c r="O152" s="345"/>
      <c r="P152" s="123"/>
      <c r="Q152" s="126"/>
      <c r="R152" s="126"/>
      <c r="S152" s="126"/>
      <c r="T152" s="126"/>
      <c r="U152" s="127"/>
      <c r="V152" s="127"/>
      <c r="W152" s="128"/>
      <c r="X152" s="127"/>
      <c r="Y152" s="128"/>
      <c r="Z152" s="127"/>
      <c r="AA152" s="588"/>
    </row>
    <row r="153" spans="1:27" ht="15" customHeight="1" hidden="1">
      <c r="A153" s="151"/>
      <c r="B153" s="335"/>
      <c r="C153" s="337"/>
      <c r="D153" s="337"/>
      <c r="E153" s="337"/>
      <c r="F153" s="337"/>
      <c r="G153" s="337"/>
      <c r="H153" s="337"/>
      <c r="I153" s="337"/>
      <c r="J153" s="337"/>
      <c r="K153" s="331">
        <v>654</v>
      </c>
      <c r="L153" s="344"/>
      <c r="M153" s="344"/>
      <c r="N153" s="279"/>
      <c r="O153" s="345"/>
      <c r="P153" s="123"/>
      <c r="Q153" s="126"/>
      <c r="R153" s="126"/>
      <c r="S153" s="126"/>
      <c r="T153" s="126"/>
      <c r="U153" s="127"/>
      <c r="V153" s="127"/>
      <c r="W153" s="128"/>
      <c r="X153" s="127"/>
      <c r="Y153" s="128"/>
      <c r="Z153" s="127"/>
      <c r="AA153" s="588"/>
    </row>
    <row r="154" spans="1:27" ht="17.25" customHeight="1" hidden="1">
      <c r="A154" s="151"/>
      <c r="B154" s="335"/>
      <c r="C154" s="337"/>
      <c r="D154" s="337"/>
      <c r="E154" s="337"/>
      <c r="F154" s="337"/>
      <c r="G154" s="337"/>
      <c r="H154" s="337"/>
      <c r="I154" s="337"/>
      <c r="J154" s="337"/>
      <c r="K154" s="331">
        <v>654</v>
      </c>
      <c r="L154" s="344"/>
      <c r="M154" s="344"/>
      <c r="N154" s="279"/>
      <c r="O154" s="345"/>
      <c r="P154" s="123"/>
      <c r="Q154" s="126"/>
      <c r="R154" s="126"/>
      <c r="S154" s="126"/>
      <c r="T154" s="126"/>
      <c r="U154" s="127"/>
      <c r="V154" s="127"/>
      <c r="W154" s="128"/>
      <c r="X154" s="127"/>
      <c r="Y154" s="128"/>
      <c r="Z154" s="127"/>
      <c r="AA154" s="588"/>
    </row>
    <row r="155" spans="1:27" ht="17.25" customHeight="1" hidden="1">
      <c r="A155" s="151"/>
      <c r="B155" s="335"/>
      <c r="C155" s="337"/>
      <c r="D155" s="337"/>
      <c r="E155" s="337"/>
      <c r="F155" s="337"/>
      <c r="G155" s="337"/>
      <c r="H155" s="337"/>
      <c r="I155" s="337"/>
      <c r="J155" s="337"/>
      <c r="K155" s="331">
        <v>654</v>
      </c>
      <c r="L155" s="344"/>
      <c r="M155" s="344"/>
      <c r="N155" s="279"/>
      <c r="O155" s="345"/>
      <c r="P155" s="123"/>
      <c r="Q155" s="126"/>
      <c r="R155" s="126"/>
      <c r="S155" s="126"/>
      <c r="T155" s="126"/>
      <c r="U155" s="127"/>
      <c r="V155" s="127"/>
      <c r="W155" s="128"/>
      <c r="X155" s="127"/>
      <c r="Y155" s="128"/>
      <c r="Z155" s="127"/>
      <c r="AA155" s="588"/>
    </row>
    <row r="156" spans="1:27" ht="13.5" customHeight="1" hidden="1">
      <c r="A156" s="151"/>
      <c r="B156" s="335"/>
      <c r="C156" s="337"/>
      <c r="D156" s="337"/>
      <c r="E156" s="337"/>
      <c r="F156" s="337"/>
      <c r="G156" s="337"/>
      <c r="H156" s="337"/>
      <c r="I156" s="337"/>
      <c r="J156" s="337"/>
      <c r="K156" s="331">
        <v>654</v>
      </c>
      <c r="L156" s="344"/>
      <c r="M156" s="344"/>
      <c r="N156" s="279"/>
      <c r="O156" s="345"/>
      <c r="P156" s="123"/>
      <c r="Q156" s="126"/>
      <c r="R156" s="126"/>
      <c r="S156" s="126"/>
      <c r="T156" s="126"/>
      <c r="U156" s="127"/>
      <c r="V156" s="127"/>
      <c r="W156" s="128"/>
      <c r="X156" s="127"/>
      <c r="Y156" s="128"/>
      <c r="Z156" s="127"/>
      <c r="AA156" s="588"/>
    </row>
    <row r="157" spans="1:27" ht="17.25" customHeight="1" hidden="1">
      <c r="A157" s="151"/>
      <c r="B157" s="335"/>
      <c r="C157" s="337"/>
      <c r="D157" s="337"/>
      <c r="E157" s="337"/>
      <c r="F157" s="337"/>
      <c r="G157" s="337"/>
      <c r="H157" s="337"/>
      <c r="I157" s="337"/>
      <c r="J157" s="337"/>
      <c r="K157" s="331">
        <v>654</v>
      </c>
      <c r="L157" s="344"/>
      <c r="M157" s="344"/>
      <c r="N157" s="279"/>
      <c r="O157" s="345"/>
      <c r="P157" s="123"/>
      <c r="Q157" s="126"/>
      <c r="R157" s="126"/>
      <c r="S157" s="126"/>
      <c r="T157" s="126"/>
      <c r="U157" s="127"/>
      <c r="V157" s="127"/>
      <c r="W157" s="128"/>
      <c r="X157" s="127"/>
      <c r="Y157" s="128"/>
      <c r="Z157" s="127"/>
      <c r="AA157" s="588"/>
    </row>
    <row r="158" spans="1:27" ht="17.25" customHeight="1" hidden="1">
      <c r="A158" s="151"/>
      <c r="B158" s="335"/>
      <c r="C158" s="337"/>
      <c r="D158" s="337"/>
      <c r="E158" s="337"/>
      <c r="F158" s="337"/>
      <c r="G158" s="337"/>
      <c r="H158" s="337"/>
      <c r="I158" s="337"/>
      <c r="J158" s="337"/>
      <c r="K158" s="331">
        <v>654</v>
      </c>
      <c r="L158" s="344"/>
      <c r="M158" s="344"/>
      <c r="N158" s="279"/>
      <c r="O158" s="345"/>
      <c r="P158" s="123"/>
      <c r="Q158" s="126"/>
      <c r="R158" s="126"/>
      <c r="S158" s="126"/>
      <c r="T158" s="126"/>
      <c r="U158" s="127"/>
      <c r="V158" s="127"/>
      <c r="W158" s="128"/>
      <c r="X158" s="127"/>
      <c r="Y158" s="128"/>
      <c r="Z158" s="127"/>
      <c r="AA158" s="588"/>
    </row>
    <row r="159" spans="1:27" ht="17.25" customHeight="1" hidden="1">
      <c r="A159" s="151"/>
      <c r="B159" s="335"/>
      <c r="C159" s="337"/>
      <c r="D159" s="337"/>
      <c r="E159" s="337"/>
      <c r="F159" s="337"/>
      <c r="G159" s="337"/>
      <c r="H159" s="337"/>
      <c r="I159" s="337"/>
      <c r="J159" s="337"/>
      <c r="K159" s="331">
        <v>654</v>
      </c>
      <c r="L159" s="344"/>
      <c r="M159" s="344"/>
      <c r="N159" s="279"/>
      <c r="O159" s="345"/>
      <c r="P159" s="123"/>
      <c r="Q159" s="126"/>
      <c r="R159" s="126"/>
      <c r="S159" s="126"/>
      <c r="T159" s="126"/>
      <c r="U159" s="127"/>
      <c r="V159" s="127"/>
      <c r="W159" s="128"/>
      <c r="X159" s="127"/>
      <c r="Y159" s="128"/>
      <c r="Z159" s="127"/>
      <c r="AA159" s="588"/>
    </row>
    <row r="160" spans="1:27" ht="11.25" customHeight="1" hidden="1">
      <c r="A160" s="151"/>
      <c r="B160" s="335"/>
      <c r="C160" s="337"/>
      <c r="D160" s="337"/>
      <c r="E160" s="337"/>
      <c r="F160" s="337"/>
      <c r="G160" s="337"/>
      <c r="H160" s="337"/>
      <c r="I160" s="337"/>
      <c r="J160" s="337"/>
      <c r="K160" s="331">
        <v>654</v>
      </c>
      <c r="L160" s="344"/>
      <c r="M160" s="344"/>
      <c r="N160" s="279"/>
      <c r="O160" s="345"/>
      <c r="P160" s="123"/>
      <c r="Q160" s="126"/>
      <c r="R160" s="126"/>
      <c r="S160" s="126"/>
      <c r="T160" s="126"/>
      <c r="U160" s="127"/>
      <c r="V160" s="127"/>
      <c r="W160" s="128"/>
      <c r="X160" s="127"/>
      <c r="Y160" s="128"/>
      <c r="Z160" s="127"/>
      <c r="AA160" s="588"/>
    </row>
    <row r="161" spans="1:27" ht="17.25" customHeight="1" hidden="1">
      <c r="A161" s="151"/>
      <c r="B161" s="335"/>
      <c r="C161" s="337"/>
      <c r="D161" s="337"/>
      <c r="E161" s="337"/>
      <c r="F161" s="337"/>
      <c r="G161" s="337"/>
      <c r="H161" s="337"/>
      <c r="I161" s="337"/>
      <c r="J161" s="337"/>
      <c r="K161" s="331">
        <v>654</v>
      </c>
      <c r="L161" s="344"/>
      <c r="M161" s="344"/>
      <c r="N161" s="279"/>
      <c r="O161" s="345"/>
      <c r="P161" s="123"/>
      <c r="Q161" s="126"/>
      <c r="R161" s="126"/>
      <c r="S161" s="126"/>
      <c r="T161" s="126"/>
      <c r="U161" s="127"/>
      <c r="V161" s="127"/>
      <c r="W161" s="128"/>
      <c r="X161" s="127"/>
      <c r="Y161" s="128"/>
      <c r="Z161" s="127"/>
      <c r="AA161" s="588"/>
    </row>
    <row r="162" spans="1:27" ht="17.25" customHeight="1" hidden="1">
      <c r="A162" s="151"/>
      <c r="B162" s="335"/>
      <c r="C162" s="337"/>
      <c r="D162" s="337"/>
      <c r="E162" s="337"/>
      <c r="F162" s="337"/>
      <c r="G162" s="337"/>
      <c r="H162" s="337"/>
      <c r="I162" s="337"/>
      <c r="J162" s="337"/>
      <c r="K162" s="331">
        <v>654</v>
      </c>
      <c r="L162" s="344"/>
      <c r="M162" s="344"/>
      <c r="N162" s="279"/>
      <c r="O162" s="345"/>
      <c r="P162" s="123"/>
      <c r="Q162" s="126"/>
      <c r="R162" s="126"/>
      <c r="S162" s="126"/>
      <c r="T162" s="126"/>
      <c r="U162" s="127"/>
      <c r="V162" s="127"/>
      <c r="W162" s="128"/>
      <c r="X162" s="127"/>
      <c r="Y162" s="128"/>
      <c r="Z162" s="127"/>
      <c r="AA162" s="588"/>
    </row>
    <row r="163" spans="1:27" ht="16.5" customHeight="1" hidden="1">
      <c r="A163" s="151"/>
      <c r="B163" s="335"/>
      <c r="C163" s="337"/>
      <c r="D163" s="337"/>
      <c r="E163" s="337"/>
      <c r="F163" s="337"/>
      <c r="G163" s="337"/>
      <c r="H163" s="337"/>
      <c r="I163" s="337"/>
      <c r="J163" s="337"/>
      <c r="K163" s="331">
        <v>654</v>
      </c>
      <c r="L163" s="344"/>
      <c r="M163" s="344"/>
      <c r="N163" s="279"/>
      <c r="O163" s="345"/>
      <c r="P163" s="123"/>
      <c r="Q163" s="126"/>
      <c r="R163" s="126"/>
      <c r="S163" s="126"/>
      <c r="T163" s="126"/>
      <c r="U163" s="127"/>
      <c r="V163" s="127"/>
      <c r="W163" s="128"/>
      <c r="X163" s="127"/>
      <c r="Y163" s="128"/>
      <c r="Z163" s="127"/>
      <c r="AA163" s="588"/>
    </row>
    <row r="164" spans="1:27" s="173" customFormat="1" ht="12.75">
      <c r="A164" s="172"/>
      <c r="B164" s="341" t="s">
        <v>185</v>
      </c>
      <c r="C164" s="342"/>
      <c r="D164" s="342"/>
      <c r="E164" s="342"/>
      <c r="F164" s="342"/>
      <c r="G164" s="342"/>
      <c r="H164" s="342"/>
      <c r="I164" s="342"/>
      <c r="J164" s="342"/>
      <c r="K164" s="331">
        <v>654</v>
      </c>
      <c r="L164" s="343">
        <v>5</v>
      </c>
      <c r="M164" s="343"/>
      <c r="N164" s="280"/>
      <c r="O164" s="331"/>
      <c r="P164" s="116"/>
      <c r="Q164" s="119">
        <v>79429000</v>
      </c>
      <c r="R164" s="119">
        <v>0</v>
      </c>
      <c r="S164" s="119">
        <v>0</v>
      </c>
      <c r="T164" s="119">
        <v>0</v>
      </c>
      <c r="U164" s="120">
        <f>U165+U188+U174</f>
        <v>6818300</v>
      </c>
      <c r="V164" s="120">
        <f>V165+V188+V174</f>
        <v>26280000</v>
      </c>
      <c r="W164" s="132"/>
      <c r="X164" s="120">
        <f>X165+X188+X174</f>
        <v>4409240</v>
      </c>
      <c r="Y164" s="132">
        <f>Y165+Y202</f>
        <v>0</v>
      </c>
      <c r="Z164" s="120">
        <f>Z165+Z188+Z174</f>
        <v>2785296</v>
      </c>
      <c r="AA164" s="597">
        <f>AA165+AA202</f>
        <v>0</v>
      </c>
    </row>
    <row r="165" spans="1:27" s="170" customFormat="1" ht="17.25" customHeight="1">
      <c r="A165" s="174"/>
      <c r="B165" s="346" t="s">
        <v>101</v>
      </c>
      <c r="C165" s="342"/>
      <c r="D165" s="342"/>
      <c r="E165" s="342"/>
      <c r="F165" s="342"/>
      <c r="G165" s="342"/>
      <c r="H165" s="342"/>
      <c r="I165" s="342"/>
      <c r="J165" s="342"/>
      <c r="K165" s="331">
        <v>654</v>
      </c>
      <c r="L165" s="332">
        <v>5</v>
      </c>
      <c r="M165" s="332">
        <v>1</v>
      </c>
      <c r="N165" s="333"/>
      <c r="O165" s="334"/>
      <c r="P165" s="116"/>
      <c r="Q165" s="119">
        <v>79429000</v>
      </c>
      <c r="R165" s="119">
        <v>0</v>
      </c>
      <c r="S165" s="119">
        <v>0</v>
      </c>
      <c r="T165" s="119">
        <v>0</v>
      </c>
      <c r="U165" s="127">
        <f>U168+U172</f>
        <v>2834300</v>
      </c>
      <c r="V165" s="127">
        <f>V168</f>
        <v>13140000</v>
      </c>
      <c r="W165" s="128"/>
      <c r="X165" s="127">
        <f>X168+X172</f>
        <v>2628240</v>
      </c>
      <c r="Y165" s="128"/>
      <c r="Z165" s="127">
        <f>Z168+Z172</f>
        <v>1342296</v>
      </c>
      <c r="AA165" s="597"/>
    </row>
    <row r="166" spans="1:27" s="170" customFormat="1" ht="30.75" customHeight="1">
      <c r="A166" s="174"/>
      <c r="B166" s="368" t="s">
        <v>250</v>
      </c>
      <c r="C166" s="342"/>
      <c r="D166" s="342"/>
      <c r="E166" s="342"/>
      <c r="F166" s="342"/>
      <c r="G166" s="342"/>
      <c r="H166" s="342"/>
      <c r="I166" s="342"/>
      <c r="J166" s="342"/>
      <c r="K166" s="331">
        <v>654</v>
      </c>
      <c r="L166" s="332">
        <v>5</v>
      </c>
      <c r="M166" s="332">
        <v>1</v>
      </c>
      <c r="N166" s="369" t="s">
        <v>22</v>
      </c>
      <c r="O166" s="334"/>
      <c r="P166" s="116"/>
      <c r="Q166" s="119"/>
      <c r="R166" s="119"/>
      <c r="S166" s="119"/>
      <c r="T166" s="119"/>
      <c r="U166" s="127">
        <f>U168+U173</f>
        <v>2774300</v>
      </c>
      <c r="V166" s="127"/>
      <c r="W166" s="751"/>
      <c r="X166" s="127">
        <f>X168+X173</f>
        <v>2568240</v>
      </c>
      <c r="Y166" s="128"/>
      <c r="Z166" s="127">
        <f>Z168+Z173</f>
        <v>1282296</v>
      </c>
      <c r="AA166" s="597"/>
    </row>
    <row r="167" spans="1:27" s="170" customFormat="1" ht="44.25" customHeight="1">
      <c r="A167" s="174"/>
      <c r="B167" s="386" t="s">
        <v>272</v>
      </c>
      <c r="C167" s="342"/>
      <c r="D167" s="342"/>
      <c r="E167" s="342"/>
      <c r="F167" s="342"/>
      <c r="G167" s="342"/>
      <c r="H167" s="342"/>
      <c r="I167" s="342"/>
      <c r="J167" s="342"/>
      <c r="K167" s="331"/>
      <c r="L167" s="332">
        <v>5</v>
      </c>
      <c r="M167" s="332">
        <v>1</v>
      </c>
      <c r="N167" s="369" t="s">
        <v>183</v>
      </c>
      <c r="O167" s="334"/>
      <c r="P167" s="116"/>
      <c r="Q167" s="119"/>
      <c r="R167" s="119"/>
      <c r="S167" s="119"/>
      <c r="T167" s="119"/>
      <c r="U167" s="127">
        <f>U168</f>
        <v>2774300</v>
      </c>
      <c r="V167" s="127"/>
      <c r="W167" s="751"/>
      <c r="X167" s="127">
        <f>X168</f>
        <v>2568240</v>
      </c>
      <c r="Y167" s="128"/>
      <c r="Z167" s="127">
        <f>Z168</f>
        <v>1282296</v>
      </c>
      <c r="AA167" s="597"/>
    </row>
    <row r="168" spans="1:27" s="176" customFormat="1" ht="15" customHeight="1">
      <c r="A168" s="175"/>
      <c r="B168" s="283" t="s">
        <v>164</v>
      </c>
      <c r="C168" s="347"/>
      <c r="D168" s="347"/>
      <c r="E168" s="347"/>
      <c r="F168" s="347"/>
      <c r="G168" s="347"/>
      <c r="H168" s="347"/>
      <c r="I168" s="347"/>
      <c r="J168" s="347"/>
      <c r="K168" s="331">
        <v>654</v>
      </c>
      <c r="L168" s="332">
        <v>5</v>
      </c>
      <c r="M168" s="332">
        <v>1</v>
      </c>
      <c r="N168" s="369" t="s">
        <v>183</v>
      </c>
      <c r="O168" s="334">
        <v>800</v>
      </c>
      <c r="P168" s="317"/>
      <c r="Q168" s="318"/>
      <c r="R168" s="318"/>
      <c r="S168" s="318"/>
      <c r="T168" s="318"/>
      <c r="U168" s="319">
        <v>2774300</v>
      </c>
      <c r="V168" s="319">
        <f>V169+V173</f>
        <v>13140000</v>
      </c>
      <c r="W168" s="320"/>
      <c r="X168" s="319">
        <v>2568240</v>
      </c>
      <c r="Y168" s="320"/>
      <c r="Z168" s="319">
        <v>1282296</v>
      </c>
      <c r="AA168" s="599"/>
    </row>
    <row r="169" spans="1:27" s="173" customFormat="1" ht="36.75" customHeight="1">
      <c r="A169" s="151"/>
      <c r="B169" s="282" t="s">
        <v>184</v>
      </c>
      <c r="C169" s="337"/>
      <c r="D169" s="337"/>
      <c r="E169" s="337"/>
      <c r="F169" s="337"/>
      <c r="G169" s="337"/>
      <c r="H169" s="337"/>
      <c r="I169" s="337"/>
      <c r="J169" s="337"/>
      <c r="K169" s="331">
        <v>654</v>
      </c>
      <c r="L169" s="332">
        <v>5</v>
      </c>
      <c r="M169" s="332">
        <v>1</v>
      </c>
      <c r="N169" s="369" t="s">
        <v>183</v>
      </c>
      <c r="O169" s="334">
        <v>810</v>
      </c>
      <c r="P169" s="123"/>
      <c r="Q169" s="126">
        <v>79429000</v>
      </c>
      <c r="R169" s="126">
        <v>0</v>
      </c>
      <c r="S169" s="126">
        <v>0</v>
      </c>
      <c r="T169" s="126">
        <v>0</v>
      </c>
      <c r="U169" s="319">
        <v>2774300</v>
      </c>
      <c r="V169" s="319">
        <f>V173+V174</f>
        <v>13140000</v>
      </c>
      <c r="W169" s="320"/>
      <c r="X169" s="319">
        <v>2568240</v>
      </c>
      <c r="Y169" s="320"/>
      <c r="Z169" s="319">
        <v>1282296</v>
      </c>
      <c r="AA169" s="588"/>
    </row>
    <row r="170" spans="1:27" s="173" customFormat="1" ht="36.75" customHeight="1">
      <c r="A170" s="151"/>
      <c r="B170" s="386" t="s">
        <v>273</v>
      </c>
      <c r="C170" s="337"/>
      <c r="D170" s="337"/>
      <c r="E170" s="337"/>
      <c r="F170" s="337"/>
      <c r="G170" s="337"/>
      <c r="H170" s="337"/>
      <c r="I170" s="337"/>
      <c r="J170" s="337"/>
      <c r="K170" s="331"/>
      <c r="L170" s="332">
        <v>5</v>
      </c>
      <c r="M170" s="332">
        <v>1</v>
      </c>
      <c r="N170" s="369" t="s">
        <v>183</v>
      </c>
      <c r="O170" s="334"/>
      <c r="P170" s="123"/>
      <c r="Q170" s="126"/>
      <c r="R170" s="126"/>
      <c r="S170" s="126"/>
      <c r="T170" s="126"/>
      <c r="U170" s="127">
        <v>60000</v>
      </c>
      <c r="V170" s="127"/>
      <c r="W170" s="128"/>
      <c r="X170" s="127">
        <v>60000</v>
      </c>
      <c r="Y170" s="128"/>
      <c r="Z170" s="127">
        <v>60000</v>
      </c>
      <c r="AA170" s="588"/>
    </row>
    <row r="171" spans="1:27" s="173" customFormat="1" ht="30" customHeight="1">
      <c r="A171" s="151"/>
      <c r="B171" s="283" t="s">
        <v>160</v>
      </c>
      <c r="C171" s="337"/>
      <c r="D171" s="337"/>
      <c r="E171" s="337"/>
      <c r="F171" s="337"/>
      <c r="G171" s="337"/>
      <c r="H171" s="337"/>
      <c r="I171" s="337"/>
      <c r="J171" s="337"/>
      <c r="K171" s="331"/>
      <c r="L171" s="332">
        <v>5</v>
      </c>
      <c r="M171" s="332">
        <v>1</v>
      </c>
      <c r="N171" s="369" t="s">
        <v>183</v>
      </c>
      <c r="O171" s="334">
        <v>200</v>
      </c>
      <c r="P171" s="123"/>
      <c r="Q171" s="126"/>
      <c r="R171" s="126"/>
      <c r="S171" s="126"/>
      <c r="T171" s="126"/>
      <c r="U171" s="127">
        <v>60000</v>
      </c>
      <c r="V171" s="127"/>
      <c r="W171" s="128"/>
      <c r="X171" s="127">
        <v>60000</v>
      </c>
      <c r="Y171" s="128"/>
      <c r="Z171" s="127">
        <v>60000</v>
      </c>
      <c r="AA171" s="588"/>
    </row>
    <row r="172" spans="1:27" s="173" customFormat="1" ht="24" customHeight="1">
      <c r="A172" s="151"/>
      <c r="B172" s="282" t="s">
        <v>161</v>
      </c>
      <c r="C172" s="337"/>
      <c r="D172" s="337"/>
      <c r="E172" s="337"/>
      <c r="F172" s="337"/>
      <c r="G172" s="337"/>
      <c r="H172" s="337"/>
      <c r="I172" s="337"/>
      <c r="J172" s="337"/>
      <c r="K172" s="331"/>
      <c r="L172" s="332">
        <v>5</v>
      </c>
      <c r="M172" s="332">
        <v>1</v>
      </c>
      <c r="N172" s="369" t="s">
        <v>183</v>
      </c>
      <c r="O172" s="334">
        <v>240</v>
      </c>
      <c r="P172" s="123"/>
      <c r="Q172" s="126"/>
      <c r="R172" s="126"/>
      <c r="S172" s="126"/>
      <c r="T172" s="126"/>
      <c r="U172" s="127">
        <v>60000</v>
      </c>
      <c r="V172" s="127"/>
      <c r="W172" s="128"/>
      <c r="X172" s="127">
        <v>60000</v>
      </c>
      <c r="Y172" s="128"/>
      <c r="Z172" s="127">
        <v>60000</v>
      </c>
      <c r="AA172" s="588"/>
    </row>
    <row r="173" spans="1:27" s="173" customFormat="1" ht="21" customHeight="1" hidden="1">
      <c r="A173" s="151"/>
      <c r="B173" s="339"/>
      <c r="C173" s="337"/>
      <c r="D173" s="337"/>
      <c r="E173" s="337"/>
      <c r="F173" s="337"/>
      <c r="G173" s="337"/>
      <c r="H173" s="337"/>
      <c r="I173" s="337"/>
      <c r="J173" s="337"/>
      <c r="K173" s="331"/>
      <c r="L173" s="332"/>
      <c r="M173" s="332"/>
      <c r="N173" s="333"/>
      <c r="O173" s="334"/>
      <c r="P173" s="123"/>
      <c r="Q173" s="126"/>
      <c r="R173" s="126"/>
      <c r="S173" s="126"/>
      <c r="T173" s="126"/>
      <c r="U173" s="127"/>
      <c r="V173" s="127"/>
      <c r="W173" s="128"/>
      <c r="X173" s="127"/>
      <c r="Y173" s="128"/>
      <c r="Z173" s="127"/>
      <c r="AA173" s="588"/>
    </row>
    <row r="174" spans="1:27" s="170" customFormat="1" ht="12" customHeight="1">
      <c r="A174" s="168"/>
      <c r="B174" s="339" t="s">
        <v>109</v>
      </c>
      <c r="C174" s="342"/>
      <c r="D174" s="342"/>
      <c r="E174" s="342"/>
      <c r="F174" s="342"/>
      <c r="G174" s="342"/>
      <c r="H174" s="342"/>
      <c r="I174" s="342"/>
      <c r="J174" s="342"/>
      <c r="K174" s="331">
        <v>654</v>
      </c>
      <c r="L174" s="332">
        <v>5</v>
      </c>
      <c r="M174" s="332">
        <v>2</v>
      </c>
      <c r="N174" s="333"/>
      <c r="O174" s="334"/>
      <c r="P174" s="123"/>
      <c r="Q174" s="126"/>
      <c r="R174" s="126"/>
      <c r="S174" s="126"/>
      <c r="T174" s="126"/>
      <c r="U174" s="127">
        <f>U181+U186+U175</f>
        <v>3590000</v>
      </c>
      <c r="V174" s="127">
        <f>V175+V181+V184+V186</f>
        <v>13140000</v>
      </c>
      <c r="W174" s="128"/>
      <c r="X174" s="127">
        <f>X181+X186+X175</f>
        <v>1387000</v>
      </c>
      <c r="Y174" s="132"/>
      <c r="Z174" s="127">
        <f>Z181+Z186+Z175</f>
        <v>1049000</v>
      </c>
      <c r="AA174" s="587"/>
    </row>
    <row r="175" spans="1:27" ht="46.5" customHeight="1">
      <c r="A175" s="151"/>
      <c r="B175" s="339" t="s">
        <v>264</v>
      </c>
      <c r="C175" s="337"/>
      <c r="D175" s="337"/>
      <c r="E175" s="337"/>
      <c r="F175" s="337"/>
      <c r="G175" s="337"/>
      <c r="H175" s="337"/>
      <c r="I175" s="337"/>
      <c r="J175" s="337"/>
      <c r="K175" s="331">
        <v>654</v>
      </c>
      <c r="L175" s="332">
        <v>5</v>
      </c>
      <c r="M175" s="332">
        <v>2</v>
      </c>
      <c r="N175" s="369" t="s">
        <v>186</v>
      </c>
      <c r="O175" s="334"/>
      <c r="P175" s="123"/>
      <c r="Q175" s="126"/>
      <c r="R175" s="126"/>
      <c r="S175" s="126"/>
      <c r="T175" s="126"/>
      <c r="U175" s="127">
        <f>U178</f>
        <v>90000</v>
      </c>
      <c r="V175" s="127">
        <f>V178</f>
        <v>5037000</v>
      </c>
      <c r="W175" s="128"/>
      <c r="X175" s="127">
        <f>X178</f>
        <v>90000</v>
      </c>
      <c r="Y175" s="128"/>
      <c r="Z175" s="127">
        <f>Z178</f>
        <v>90000</v>
      </c>
      <c r="AA175" s="588"/>
    </row>
    <row r="176" spans="1:27" ht="46.5" customHeight="1">
      <c r="A176" s="151"/>
      <c r="B176" s="748" t="s">
        <v>265</v>
      </c>
      <c r="C176" s="337"/>
      <c r="D176" s="337"/>
      <c r="E176" s="337"/>
      <c r="F176" s="337"/>
      <c r="G176" s="337"/>
      <c r="H176" s="337"/>
      <c r="I176" s="337"/>
      <c r="J176" s="337"/>
      <c r="K176" s="331"/>
      <c r="L176" s="332">
        <v>5</v>
      </c>
      <c r="M176" s="332">
        <v>2</v>
      </c>
      <c r="N176" s="369" t="s">
        <v>186</v>
      </c>
      <c r="O176" s="334"/>
      <c r="P176" s="123"/>
      <c r="Q176" s="126"/>
      <c r="R176" s="126"/>
      <c r="S176" s="126"/>
      <c r="T176" s="126"/>
      <c r="U176" s="127">
        <v>90000</v>
      </c>
      <c r="V176" s="127">
        <v>5037000</v>
      </c>
      <c r="W176" s="128"/>
      <c r="X176" s="127">
        <v>90000</v>
      </c>
      <c r="Y176" s="128"/>
      <c r="Z176" s="127">
        <v>90000</v>
      </c>
      <c r="AA176" s="588"/>
    </row>
    <row r="177" spans="1:27" ht="34.5" customHeight="1">
      <c r="A177" s="151"/>
      <c r="B177" s="283" t="s">
        <v>160</v>
      </c>
      <c r="C177" s="337"/>
      <c r="D177" s="337"/>
      <c r="E177" s="337"/>
      <c r="F177" s="337"/>
      <c r="G177" s="337"/>
      <c r="H177" s="337"/>
      <c r="I177" s="337"/>
      <c r="J177" s="337"/>
      <c r="K177" s="331"/>
      <c r="L177" s="332">
        <v>5</v>
      </c>
      <c r="M177" s="332">
        <v>2</v>
      </c>
      <c r="N177" s="369" t="s">
        <v>186</v>
      </c>
      <c r="O177" s="334">
        <v>200</v>
      </c>
      <c r="P177" s="123"/>
      <c r="Q177" s="126"/>
      <c r="R177" s="126"/>
      <c r="S177" s="126"/>
      <c r="T177" s="126"/>
      <c r="U177" s="127">
        <v>90000</v>
      </c>
      <c r="V177" s="127">
        <v>5037000</v>
      </c>
      <c r="W177" s="128"/>
      <c r="X177" s="127">
        <v>90000</v>
      </c>
      <c r="Y177" s="128"/>
      <c r="Z177" s="127">
        <v>90000</v>
      </c>
      <c r="AA177" s="588"/>
    </row>
    <row r="178" spans="1:27" ht="27" customHeight="1">
      <c r="A178" s="151"/>
      <c r="B178" s="282" t="s">
        <v>161</v>
      </c>
      <c r="C178" s="337"/>
      <c r="D178" s="337"/>
      <c r="E178" s="337"/>
      <c r="F178" s="337"/>
      <c r="G178" s="337"/>
      <c r="H178" s="337"/>
      <c r="I178" s="337"/>
      <c r="J178" s="337"/>
      <c r="K178" s="331">
        <v>654</v>
      </c>
      <c r="L178" s="332">
        <v>5</v>
      </c>
      <c r="M178" s="332">
        <v>2</v>
      </c>
      <c r="N178" s="369" t="s">
        <v>186</v>
      </c>
      <c r="O178" s="334">
        <v>240</v>
      </c>
      <c r="P178" s="123"/>
      <c r="Q178" s="126"/>
      <c r="R178" s="126"/>
      <c r="S178" s="126"/>
      <c r="T178" s="126"/>
      <c r="U178" s="127">
        <v>90000</v>
      </c>
      <c r="V178" s="127">
        <v>5037000</v>
      </c>
      <c r="W178" s="128"/>
      <c r="X178" s="127">
        <v>90000</v>
      </c>
      <c r="Y178" s="128"/>
      <c r="Z178" s="127">
        <v>90000</v>
      </c>
      <c r="AA178" s="588"/>
    </row>
    <row r="179" spans="1:27" ht="40.5" customHeight="1">
      <c r="A179" s="151"/>
      <c r="B179" s="339" t="s">
        <v>250</v>
      </c>
      <c r="C179" s="337"/>
      <c r="D179" s="337"/>
      <c r="E179" s="337"/>
      <c r="F179" s="337"/>
      <c r="G179" s="337"/>
      <c r="H179" s="337"/>
      <c r="I179" s="337"/>
      <c r="J179" s="337"/>
      <c r="K179" s="331"/>
      <c r="L179" s="332">
        <v>5</v>
      </c>
      <c r="M179" s="332">
        <v>2</v>
      </c>
      <c r="N179" s="722" t="s">
        <v>297</v>
      </c>
      <c r="O179" s="334"/>
      <c r="P179" s="123"/>
      <c r="Q179" s="126"/>
      <c r="R179" s="126"/>
      <c r="S179" s="126"/>
      <c r="T179" s="126"/>
      <c r="U179" s="127">
        <f>U181</f>
        <v>3500000</v>
      </c>
      <c r="V179" s="127">
        <f>V181</f>
        <v>1603000</v>
      </c>
      <c r="W179" s="128"/>
      <c r="X179" s="127">
        <f>X181</f>
        <v>1297000</v>
      </c>
      <c r="Y179" s="128"/>
      <c r="Z179" s="127">
        <f>Z181</f>
        <v>959000</v>
      </c>
      <c r="AA179" s="588"/>
    </row>
    <row r="180" spans="1:27" ht="72.75" customHeight="1">
      <c r="A180" s="151"/>
      <c r="B180" s="749" t="s">
        <v>295</v>
      </c>
      <c r="C180" s="337"/>
      <c r="D180" s="337"/>
      <c r="E180" s="337"/>
      <c r="F180" s="337"/>
      <c r="G180" s="337"/>
      <c r="H180" s="337"/>
      <c r="I180" s="337"/>
      <c r="J180" s="337"/>
      <c r="K180" s="331"/>
      <c r="L180" s="332">
        <v>5</v>
      </c>
      <c r="M180" s="332">
        <v>2</v>
      </c>
      <c r="N180" s="722" t="s">
        <v>296</v>
      </c>
      <c r="O180" s="334"/>
      <c r="P180" s="123"/>
      <c r="Q180" s="126"/>
      <c r="R180" s="126"/>
      <c r="S180" s="126"/>
      <c r="T180" s="126"/>
      <c r="U180" s="127">
        <v>3500000</v>
      </c>
      <c r="V180" s="127">
        <v>1603000</v>
      </c>
      <c r="W180" s="128"/>
      <c r="X180" s="127">
        <v>1297000</v>
      </c>
      <c r="Y180" s="128"/>
      <c r="Z180" s="127">
        <v>959000</v>
      </c>
      <c r="AA180" s="588"/>
    </row>
    <row r="181" spans="1:27" ht="101.25" customHeight="1">
      <c r="A181" s="151"/>
      <c r="B181" s="750" t="s">
        <v>294</v>
      </c>
      <c r="C181" s="337"/>
      <c r="D181" s="337"/>
      <c r="E181" s="337"/>
      <c r="F181" s="337"/>
      <c r="G181" s="337"/>
      <c r="H181" s="337"/>
      <c r="I181" s="337"/>
      <c r="J181" s="337"/>
      <c r="K181" s="331">
        <v>654</v>
      </c>
      <c r="L181" s="332">
        <v>5</v>
      </c>
      <c r="M181" s="332">
        <v>2</v>
      </c>
      <c r="N181" s="722" t="s">
        <v>297</v>
      </c>
      <c r="O181" s="334"/>
      <c r="P181" s="123"/>
      <c r="Q181" s="126"/>
      <c r="R181" s="126"/>
      <c r="S181" s="126"/>
      <c r="T181" s="126"/>
      <c r="U181" s="127">
        <f>U183</f>
        <v>3500000</v>
      </c>
      <c r="V181" s="127">
        <f>V183</f>
        <v>1603000</v>
      </c>
      <c r="W181" s="128"/>
      <c r="X181" s="127">
        <f>X183</f>
        <v>1297000</v>
      </c>
      <c r="Y181" s="128"/>
      <c r="Z181" s="127">
        <f>Z183</f>
        <v>959000</v>
      </c>
      <c r="AA181" s="588"/>
    </row>
    <row r="182" spans="1:27" ht="17.25" customHeight="1">
      <c r="A182" s="151"/>
      <c r="B182" s="693" t="s">
        <v>263</v>
      </c>
      <c r="C182" s="337"/>
      <c r="D182" s="337"/>
      <c r="E182" s="337"/>
      <c r="F182" s="337"/>
      <c r="G182" s="337"/>
      <c r="H182" s="337"/>
      <c r="I182" s="337"/>
      <c r="J182" s="337"/>
      <c r="K182" s="331"/>
      <c r="L182" s="332">
        <v>5</v>
      </c>
      <c r="M182" s="332">
        <v>2</v>
      </c>
      <c r="N182" s="722" t="s">
        <v>296</v>
      </c>
      <c r="O182" s="334">
        <v>500</v>
      </c>
      <c r="P182" s="123"/>
      <c r="Q182" s="126"/>
      <c r="R182" s="126"/>
      <c r="S182" s="126"/>
      <c r="T182" s="126"/>
      <c r="U182" s="127">
        <v>3500000</v>
      </c>
      <c r="V182" s="127">
        <v>1603000</v>
      </c>
      <c r="W182" s="128"/>
      <c r="X182" s="127">
        <v>1297000</v>
      </c>
      <c r="Y182" s="128"/>
      <c r="Z182" s="127">
        <v>959000</v>
      </c>
      <c r="AA182" s="588"/>
    </row>
    <row r="183" spans="1:27" ht="14.25" customHeight="1">
      <c r="A183" s="151"/>
      <c r="B183" s="339" t="s">
        <v>120</v>
      </c>
      <c r="C183" s="337"/>
      <c r="D183" s="337"/>
      <c r="E183" s="337"/>
      <c r="F183" s="337"/>
      <c r="G183" s="337"/>
      <c r="H183" s="337"/>
      <c r="I183" s="337"/>
      <c r="J183" s="337"/>
      <c r="K183" s="331">
        <v>654</v>
      </c>
      <c r="L183" s="332">
        <v>5</v>
      </c>
      <c r="M183" s="332">
        <v>2</v>
      </c>
      <c r="N183" s="722" t="s">
        <v>296</v>
      </c>
      <c r="O183" s="334">
        <v>540</v>
      </c>
      <c r="P183" s="123"/>
      <c r="Q183" s="126"/>
      <c r="R183" s="126"/>
      <c r="S183" s="126"/>
      <c r="T183" s="126"/>
      <c r="U183" s="127">
        <v>3500000</v>
      </c>
      <c r="V183" s="127">
        <v>1603000</v>
      </c>
      <c r="W183" s="128"/>
      <c r="X183" s="127">
        <v>1297000</v>
      </c>
      <c r="Y183" s="128"/>
      <c r="Z183" s="127">
        <v>959000</v>
      </c>
      <c r="AA183" s="588"/>
    </row>
    <row r="184" spans="1:27" ht="35.25" customHeight="1" hidden="1">
      <c r="A184" s="151"/>
      <c r="B184" s="339"/>
      <c r="C184" s="337"/>
      <c r="D184" s="337"/>
      <c r="E184" s="337"/>
      <c r="F184" s="337"/>
      <c r="G184" s="337"/>
      <c r="H184" s="337"/>
      <c r="I184" s="337"/>
      <c r="J184" s="337"/>
      <c r="K184" s="331"/>
      <c r="L184" s="332"/>
      <c r="M184" s="332"/>
      <c r="N184" s="333"/>
      <c r="O184" s="334"/>
      <c r="P184" s="123"/>
      <c r="Q184" s="126"/>
      <c r="R184" s="126"/>
      <c r="S184" s="126"/>
      <c r="T184" s="126"/>
      <c r="U184" s="127"/>
      <c r="V184" s="127"/>
      <c r="W184" s="128"/>
      <c r="X184" s="127"/>
      <c r="Y184" s="128"/>
      <c r="Z184" s="127"/>
      <c r="AA184" s="588"/>
    </row>
    <row r="185" spans="1:27" ht="22.5" customHeight="1" hidden="1">
      <c r="A185" s="151"/>
      <c r="B185" s="339"/>
      <c r="C185" s="337"/>
      <c r="D185" s="337"/>
      <c r="E185" s="337"/>
      <c r="F185" s="337"/>
      <c r="G185" s="337"/>
      <c r="H185" s="337"/>
      <c r="I185" s="337"/>
      <c r="J185" s="337"/>
      <c r="K185" s="331"/>
      <c r="L185" s="332"/>
      <c r="M185" s="332"/>
      <c r="N185" s="333"/>
      <c r="O185" s="334"/>
      <c r="P185" s="123"/>
      <c r="Q185" s="126"/>
      <c r="R185" s="126"/>
      <c r="S185" s="126"/>
      <c r="T185" s="126"/>
      <c r="U185" s="127"/>
      <c r="V185" s="127"/>
      <c r="W185" s="128"/>
      <c r="X185" s="127"/>
      <c r="Y185" s="128"/>
      <c r="Z185" s="127"/>
      <c r="AA185" s="588"/>
    </row>
    <row r="186" spans="1:27" ht="22.5" customHeight="1" hidden="1">
      <c r="A186" s="151"/>
      <c r="B186" s="339" t="s">
        <v>116</v>
      </c>
      <c r="C186" s="337"/>
      <c r="D186" s="337"/>
      <c r="E186" s="337"/>
      <c r="F186" s="337"/>
      <c r="G186" s="337"/>
      <c r="H186" s="337"/>
      <c r="I186" s="337"/>
      <c r="J186" s="337"/>
      <c r="K186" s="331">
        <v>654</v>
      </c>
      <c r="L186" s="332">
        <v>5</v>
      </c>
      <c r="M186" s="332">
        <v>2</v>
      </c>
      <c r="N186" s="333">
        <v>7952200</v>
      </c>
      <c r="O186" s="334">
        <v>0</v>
      </c>
      <c r="P186" s="123"/>
      <c r="Q186" s="126"/>
      <c r="R186" s="126"/>
      <c r="S186" s="126"/>
      <c r="T186" s="126"/>
      <c r="U186" s="127">
        <f>U187</f>
        <v>0</v>
      </c>
      <c r="V186" s="127">
        <f>V187</f>
        <v>6500000</v>
      </c>
      <c r="W186" s="128"/>
      <c r="X186" s="127">
        <f>X187</f>
        <v>0</v>
      </c>
      <c r="Y186" s="128"/>
      <c r="Z186" s="127">
        <f>Z187</f>
        <v>0</v>
      </c>
      <c r="AA186" s="588"/>
    </row>
    <row r="187" spans="1:27" ht="22.5" customHeight="1" hidden="1">
      <c r="A187" s="151"/>
      <c r="B187" s="339" t="s">
        <v>120</v>
      </c>
      <c r="C187" s="337"/>
      <c r="D187" s="337"/>
      <c r="E187" s="337"/>
      <c r="F187" s="337"/>
      <c r="G187" s="337"/>
      <c r="H187" s="337"/>
      <c r="I187" s="337"/>
      <c r="J187" s="337"/>
      <c r="K187" s="331">
        <v>654</v>
      </c>
      <c r="L187" s="332">
        <v>5</v>
      </c>
      <c r="M187" s="332">
        <v>2</v>
      </c>
      <c r="N187" s="333">
        <v>7952200</v>
      </c>
      <c r="O187" s="334">
        <v>540</v>
      </c>
      <c r="P187" s="123"/>
      <c r="Q187" s="126"/>
      <c r="R187" s="126"/>
      <c r="S187" s="126"/>
      <c r="T187" s="126"/>
      <c r="U187" s="127"/>
      <c r="V187" s="127">
        <v>6500000</v>
      </c>
      <c r="W187" s="128"/>
      <c r="X187" s="127"/>
      <c r="Y187" s="128"/>
      <c r="Z187" s="127"/>
      <c r="AA187" s="588"/>
    </row>
    <row r="188" spans="1:27" s="176" customFormat="1" ht="19.5" customHeight="1">
      <c r="A188" s="175"/>
      <c r="B188" s="346" t="s">
        <v>76</v>
      </c>
      <c r="C188" s="387"/>
      <c r="D188" s="387"/>
      <c r="E188" s="387"/>
      <c r="F188" s="387"/>
      <c r="G188" s="387"/>
      <c r="H188" s="387"/>
      <c r="I188" s="387"/>
      <c r="J188" s="387"/>
      <c r="K188" s="345">
        <v>654</v>
      </c>
      <c r="L188" s="388">
        <v>5</v>
      </c>
      <c r="M188" s="388">
        <v>3</v>
      </c>
      <c r="N188" s="333"/>
      <c r="O188" s="389"/>
      <c r="P188" s="390"/>
      <c r="Q188" s="391">
        <v>79429000</v>
      </c>
      <c r="R188" s="391">
        <v>0</v>
      </c>
      <c r="S188" s="391">
        <v>0</v>
      </c>
      <c r="T188" s="391">
        <v>0</v>
      </c>
      <c r="U188" s="392">
        <f>U189+U193</f>
        <v>394000</v>
      </c>
      <c r="V188" s="392">
        <f>V189+V193</f>
        <v>0</v>
      </c>
      <c r="W188" s="393"/>
      <c r="X188" s="392">
        <f>X189+X193</f>
        <v>394000</v>
      </c>
      <c r="Y188" s="393"/>
      <c r="Z188" s="392">
        <f>Z189+Z193</f>
        <v>394000</v>
      </c>
      <c r="AA188" s="599"/>
    </row>
    <row r="189" spans="1:27" s="176" customFormat="1" ht="35.25" customHeight="1" hidden="1">
      <c r="A189" s="175"/>
      <c r="B189" s="339"/>
      <c r="C189" s="347"/>
      <c r="D189" s="347"/>
      <c r="E189" s="347"/>
      <c r="F189" s="347"/>
      <c r="G189" s="347"/>
      <c r="H189" s="347"/>
      <c r="I189" s="347"/>
      <c r="J189" s="347"/>
      <c r="K189" s="331"/>
      <c r="L189" s="332"/>
      <c r="M189" s="332"/>
      <c r="N189" s="333"/>
      <c r="O189" s="334"/>
      <c r="P189" s="123"/>
      <c r="Q189" s="126"/>
      <c r="R189" s="126"/>
      <c r="S189" s="126"/>
      <c r="T189" s="126"/>
      <c r="U189" s="127"/>
      <c r="V189" s="127"/>
      <c r="W189" s="320"/>
      <c r="X189" s="127"/>
      <c r="Y189" s="320"/>
      <c r="Z189" s="127"/>
      <c r="AA189" s="599"/>
    </row>
    <row r="190" spans="1:27" s="176" customFormat="1" ht="28.5" customHeight="1" hidden="1">
      <c r="A190" s="175"/>
      <c r="B190" s="339"/>
      <c r="C190" s="347"/>
      <c r="D190" s="347"/>
      <c r="E190" s="347"/>
      <c r="F190" s="347"/>
      <c r="G190" s="347"/>
      <c r="H190" s="347"/>
      <c r="I190" s="347"/>
      <c r="J190" s="347"/>
      <c r="K190" s="331"/>
      <c r="L190" s="332"/>
      <c r="M190" s="332"/>
      <c r="N190" s="333"/>
      <c r="O190" s="334"/>
      <c r="P190" s="123"/>
      <c r="Q190" s="126"/>
      <c r="R190" s="126"/>
      <c r="S190" s="126"/>
      <c r="T190" s="126"/>
      <c r="U190" s="127"/>
      <c r="V190" s="127"/>
      <c r="W190" s="320"/>
      <c r="X190" s="127"/>
      <c r="Y190" s="320"/>
      <c r="Z190" s="127"/>
      <c r="AA190" s="599"/>
    </row>
    <row r="191" spans="1:27" s="176" customFormat="1" ht="19.5" customHeight="1" hidden="1">
      <c r="A191" s="175"/>
      <c r="B191" s="339"/>
      <c r="C191" s="347"/>
      <c r="D191" s="347"/>
      <c r="E191" s="347"/>
      <c r="F191" s="347"/>
      <c r="G191" s="347"/>
      <c r="H191" s="347"/>
      <c r="I191" s="347"/>
      <c r="J191" s="347"/>
      <c r="K191" s="331"/>
      <c r="L191" s="332"/>
      <c r="M191" s="332"/>
      <c r="N191" s="333"/>
      <c r="O191" s="334"/>
      <c r="P191" s="123"/>
      <c r="Q191" s="126"/>
      <c r="R191" s="126"/>
      <c r="S191" s="126"/>
      <c r="T191" s="126"/>
      <c r="U191" s="127"/>
      <c r="V191" s="127"/>
      <c r="W191" s="320"/>
      <c r="X191" s="127"/>
      <c r="Y191" s="320"/>
      <c r="Z191" s="127"/>
      <c r="AA191" s="599"/>
    </row>
    <row r="192" spans="1:27" s="176" customFormat="1" ht="0" customHeight="1" hidden="1">
      <c r="A192" s="175"/>
      <c r="B192" s="339"/>
      <c r="C192" s="347"/>
      <c r="D192" s="347"/>
      <c r="E192" s="347"/>
      <c r="F192" s="347"/>
      <c r="G192" s="347"/>
      <c r="H192" s="347"/>
      <c r="I192" s="347"/>
      <c r="J192" s="347"/>
      <c r="K192" s="331"/>
      <c r="L192" s="332"/>
      <c r="M192" s="332"/>
      <c r="N192" s="333"/>
      <c r="O192" s="334"/>
      <c r="P192" s="123"/>
      <c r="Q192" s="126"/>
      <c r="R192" s="126"/>
      <c r="S192" s="126"/>
      <c r="T192" s="126"/>
      <c r="U192" s="127"/>
      <c r="V192" s="127"/>
      <c r="W192" s="320"/>
      <c r="X192" s="127"/>
      <c r="Y192" s="320"/>
      <c r="Z192" s="127"/>
      <c r="AA192" s="599"/>
    </row>
    <row r="193" spans="1:27" ht="31.5" customHeight="1">
      <c r="A193" s="151"/>
      <c r="B193" s="368" t="s">
        <v>251</v>
      </c>
      <c r="C193" s="337"/>
      <c r="D193" s="337"/>
      <c r="E193" s="337"/>
      <c r="F193" s="337"/>
      <c r="G193" s="337"/>
      <c r="H193" s="337"/>
      <c r="I193" s="337"/>
      <c r="J193" s="337"/>
      <c r="K193" s="331">
        <v>654</v>
      </c>
      <c r="L193" s="332">
        <v>5</v>
      </c>
      <c r="M193" s="332">
        <v>3</v>
      </c>
      <c r="N193" s="369" t="s">
        <v>28</v>
      </c>
      <c r="O193" s="334"/>
      <c r="P193" s="123"/>
      <c r="Q193" s="126">
        <v>79429000</v>
      </c>
      <c r="R193" s="126">
        <v>0</v>
      </c>
      <c r="S193" s="126">
        <v>0</v>
      </c>
      <c r="T193" s="126">
        <v>0</v>
      </c>
      <c r="U193" s="127">
        <f>U195</f>
        <v>394000</v>
      </c>
      <c r="V193" s="127">
        <f>V197</f>
        <v>0</v>
      </c>
      <c r="W193" s="128"/>
      <c r="X193" s="127">
        <f>X195</f>
        <v>394000</v>
      </c>
      <c r="Y193" s="128"/>
      <c r="Z193" s="127">
        <f>Z195</f>
        <v>394000</v>
      </c>
      <c r="AA193" s="588"/>
    </row>
    <row r="194" spans="1:27" ht="39" customHeight="1">
      <c r="A194" s="151"/>
      <c r="B194" s="368" t="s">
        <v>252</v>
      </c>
      <c r="C194" s="337"/>
      <c r="D194" s="337"/>
      <c r="E194" s="337"/>
      <c r="F194" s="337"/>
      <c r="G194" s="337"/>
      <c r="H194" s="337"/>
      <c r="I194" s="337"/>
      <c r="J194" s="337"/>
      <c r="K194" s="331"/>
      <c r="L194" s="332">
        <v>5</v>
      </c>
      <c r="M194" s="332">
        <v>3</v>
      </c>
      <c r="N194" s="369" t="s">
        <v>187</v>
      </c>
      <c r="O194" s="334"/>
      <c r="P194" s="123"/>
      <c r="Q194" s="126"/>
      <c r="R194" s="126"/>
      <c r="S194" s="126"/>
      <c r="T194" s="126"/>
      <c r="U194" s="127">
        <v>394000</v>
      </c>
      <c r="V194" s="127">
        <v>299400</v>
      </c>
      <c r="W194" s="128"/>
      <c r="X194" s="127">
        <v>394000</v>
      </c>
      <c r="Y194" s="128"/>
      <c r="Z194" s="127">
        <v>394000</v>
      </c>
      <c r="AA194" s="588"/>
    </row>
    <row r="195" spans="1:27" ht="31.5" customHeight="1">
      <c r="A195" s="151"/>
      <c r="B195" s="283" t="s">
        <v>160</v>
      </c>
      <c r="C195" s="337"/>
      <c r="D195" s="337"/>
      <c r="E195" s="337"/>
      <c r="F195" s="337"/>
      <c r="G195" s="337"/>
      <c r="H195" s="337"/>
      <c r="I195" s="337"/>
      <c r="J195" s="337"/>
      <c r="K195" s="331"/>
      <c r="L195" s="332">
        <v>5</v>
      </c>
      <c r="M195" s="332">
        <v>3</v>
      </c>
      <c r="N195" s="369" t="s">
        <v>187</v>
      </c>
      <c r="O195" s="334">
        <v>200</v>
      </c>
      <c r="P195" s="123"/>
      <c r="Q195" s="126"/>
      <c r="R195" s="126"/>
      <c r="S195" s="126"/>
      <c r="T195" s="126"/>
      <c r="U195" s="127">
        <v>394000</v>
      </c>
      <c r="V195" s="127">
        <v>299400</v>
      </c>
      <c r="W195" s="128"/>
      <c r="X195" s="127">
        <v>394000</v>
      </c>
      <c r="Y195" s="128"/>
      <c r="Z195" s="127">
        <v>394000</v>
      </c>
      <c r="AA195" s="588"/>
    </row>
    <row r="196" spans="1:27" ht="31.5" customHeight="1">
      <c r="A196" s="151"/>
      <c r="B196" s="282" t="s">
        <v>161</v>
      </c>
      <c r="C196" s="337"/>
      <c r="D196" s="337"/>
      <c r="E196" s="337"/>
      <c r="F196" s="337"/>
      <c r="G196" s="337"/>
      <c r="H196" s="337"/>
      <c r="I196" s="337"/>
      <c r="J196" s="337"/>
      <c r="K196" s="331"/>
      <c r="L196" s="332">
        <v>5</v>
      </c>
      <c r="M196" s="332">
        <v>3</v>
      </c>
      <c r="N196" s="369" t="s">
        <v>187</v>
      </c>
      <c r="O196" s="334">
        <v>240</v>
      </c>
      <c r="P196" s="123"/>
      <c r="Q196" s="126"/>
      <c r="R196" s="126"/>
      <c r="S196" s="126"/>
      <c r="T196" s="126"/>
      <c r="U196" s="127">
        <v>394000</v>
      </c>
      <c r="V196" s="127">
        <v>299400</v>
      </c>
      <c r="W196" s="128"/>
      <c r="X196" s="127">
        <v>394000</v>
      </c>
      <c r="Y196" s="128"/>
      <c r="Z196" s="127">
        <v>394000</v>
      </c>
      <c r="AA196" s="588"/>
    </row>
    <row r="197" spans="1:27" ht="24" customHeight="1" hidden="1">
      <c r="A197" s="151"/>
      <c r="B197" s="339"/>
      <c r="C197" s="337"/>
      <c r="D197" s="337"/>
      <c r="E197" s="337"/>
      <c r="F197" s="337"/>
      <c r="G197" s="337"/>
      <c r="H197" s="337"/>
      <c r="I197" s="337"/>
      <c r="J197" s="337"/>
      <c r="K197" s="331"/>
      <c r="L197" s="332"/>
      <c r="M197" s="332"/>
      <c r="N197" s="333"/>
      <c r="O197" s="334"/>
      <c r="P197" s="123"/>
      <c r="Q197" s="126"/>
      <c r="R197" s="126"/>
      <c r="S197" s="126"/>
      <c r="T197" s="126"/>
      <c r="U197" s="127"/>
      <c r="V197" s="127"/>
      <c r="W197" s="128"/>
      <c r="X197" s="127"/>
      <c r="Y197" s="128"/>
      <c r="Z197" s="127"/>
      <c r="AA197" s="588"/>
    </row>
    <row r="198" spans="1:27" s="260" customFormat="1" ht="1.5" customHeight="1" hidden="1">
      <c r="A198" s="177"/>
      <c r="B198" s="336" t="s">
        <v>118</v>
      </c>
      <c r="C198" s="342"/>
      <c r="D198" s="342"/>
      <c r="E198" s="342"/>
      <c r="F198" s="342"/>
      <c r="G198" s="342"/>
      <c r="H198" s="342"/>
      <c r="I198" s="342"/>
      <c r="J198" s="342"/>
      <c r="K198" s="331">
        <v>654</v>
      </c>
      <c r="L198" s="348">
        <v>6</v>
      </c>
      <c r="M198" s="348">
        <v>0</v>
      </c>
      <c r="N198" s="349">
        <v>0</v>
      </c>
      <c r="O198" s="350">
        <v>0</v>
      </c>
      <c r="P198" s="116"/>
      <c r="Q198" s="119">
        <v>79429000</v>
      </c>
      <c r="R198" s="119">
        <v>0</v>
      </c>
      <c r="S198" s="119">
        <v>0</v>
      </c>
      <c r="T198" s="119">
        <v>0</v>
      </c>
      <c r="U198" s="120">
        <f>U199</f>
        <v>0</v>
      </c>
      <c r="V198" s="120">
        <f>V199</f>
        <v>2900000</v>
      </c>
      <c r="W198" s="132"/>
      <c r="X198" s="120">
        <f>X199</f>
        <v>0</v>
      </c>
      <c r="Y198" s="132"/>
      <c r="Z198" s="120">
        <f>Z199</f>
        <v>0</v>
      </c>
      <c r="AA198" s="600"/>
    </row>
    <row r="199" spans="1:27" ht="23.25" customHeight="1" hidden="1">
      <c r="A199" s="151"/>
      <c r="B199" s="339" t="s">
        <v>119</v>
      </c>
      <c r="C199" s="337"/>
      <c r="D199" s="337"/>
      <c r="E199" s="337"/>
      <c r="F199" s="337"/>
      <c r="G199" s="337"/>
      <c r="H199" s="337"/>
      <c r="I199" s="337"/>
      <c r="J199" s="337"/>
      <c r="K199" s="331">
        <v>654</v>
      </c>
      <c r="L199" s="332">
        <v>6</v>
      </c>
      <c r="M199" s="332">
        <v>5</v>
      </c>
      <c r="N199" s="333">
        <v>0</v>
      </c>
      <c r="O199" s="334">
        <v>0</v>
      </c>
      <c r="P199" s="123"/>
      <c r="Q199" s="126">
        <v>79429000</v>
      </c>
      <c r="R199" s="126">
        <v>0</v>
      </c>
      <c r="S199" s="126">
        <v>0</v>
      </c>
      <c r="T199" s="126">
        <v>0</v>
      </c>
      <c r="U199" s="127">
        <f>U201+U205</f>
        <v>0</v>
      </c>
      <c r="V199" s="127">
        <f>V201+V205</f>
        <v>2900000</v>
      </c>
      <c r="W199" s="128"/>
      <c r="X199" s="127">
        <f>X201+X205</f>
        <v>0</v>
      </c>
      <c r="Y199" s="128"/>
      <c r="Z199" s="127">
        <f>Z201+Z205</f>
        <v>0</v>
      </c>
      <c r="AA199" s="588"/>
    </row>
    <row r="200" spans="1:27" ht="46.5" customHeight="1" hidden="1">
      <c r="A200" s="151"/>
      <c r="B200" s="339" t="s">
        <v>132</v>
      </c>
      <c r="C200" s="337"/>
      <c r="D200" s="337"/>
      <c r="E200" s="337"/>
      <c r="F200" s="337"/>
      <c r="G200" s="337"/>
      <c r="H200" s="337"/>
      <c r="I200" s="337"/>
      <c r="J200" s="337"/>
      <c r="K200" s="331">
        <v>654</v>
      </c>
      <c r="L200" s="332">
        <v>6</v>
      </c>
      <c r="M200" s="332">
        <v>5</v>
      </c>
      <c r="N200" s="333">
        <v>0</v>
      </c>
      <c r="O200" s="334">
        <v>0</v>
      </c>
      <c r="P200" s="123"/>
      <c r="Q200" s="126">
        <v>79429000</v>
      </c>
      <c r="R200" s="126">
        <v>0</v>
      </c>
      <c r="S200" s="126">
        <v>0</v>
      </c>
      <c r="T200" s="126">
        <v>0</v>
      </c>
      <c r="U200" s="127">
        <f>U201</f>
        <v>0</v>
      </c>
      <c r="V200" s="127">
        <v>0</v>
      </c>
      <c r="W200" s="128"/>
      <c r="X200" s="127">
        <f>X201</f>
        <v>0</v>
      </c>
      <c r="Y200" s="128"/>
      <c r="Z200" s="127">
        <f>Z201</f>
        <v>0</v>
      </c>
      <c r="AA200" s="588"/>
    </row>
    <row r="201" spans="1:27" ht="13.5" customHeight="1" hidden="1">
      <c r="A201" s="151"/>
      <c r="B201" s="339" t="s">
        <v>120</v>
      </c>
      <c r="C201" s="337"/>
      <c r="D201" s="337"/>
      <c r="E201" s="337"/>
      <c r="F201" s="337"/>
      <c r="G201" s="337"/>
      <c r="H201" s="337"/>
      <c r="I201" s="337"/>
      <c r="J201" s="337"/>
      <c r="K201" s="331">
        <v>654</v>
      </c>
      <c r="L201" s="332">
        <v>6</v>
      </c>
      <c r="M201" s="332">
        <v>5</v>
      </c>
      <c r="N201" s="333">
        <v>5227700</v>
      </c>
      <c r="O201" s="334">
        <v>540</v>
      </c>
      <c r="P201" s="123"/>
      <c r="Q201" s="126">
        <v>79429000</v>
      </c>
      <c r="R201" s="126">
        <v>0</v>
      </c>
      <c r="S201" s="126">
        <v>0</v>
      </c>
      <c r="T201" s="126">
        <v>0</v>
      </c>
      <c r="U201" s="127"/>
      <c r="V201" s="127">
        <v>0</v>
      </c>
      <c r="W201" s="128"/>
      <c r="X201" s="127"/>
      <c r="Y201" s="128"/>
      <c r="Z201" s="127"/>
      <c r="AA201" s="588"/>
    </row>
    <row r="202" spans="1:27" ht="18.75" customHeight="1" hidden="1">
      <c r="A202" s="151"/>
      <c r="B202" s="335"/>
      <c r="C202" s="337"/>
      <c r="D202" s="337"/>
      <c r="E202" s="337"/>
      <c r="F202" s="337"/>
      <c r="G202" s="337"/>
      <c r="H202" s="337"/>
      <c r="I202" s="337"/>
      <c r="J202" s="337"/>
      <c r="K202" s="331">
        <v>654</v>
      </c>
      <c r="L202" s="344"/>
      <c r="M202" s="344"/>
      <c r="N202" s="279"/>
      <c r="O202" s="345"/>
      <c r="P202" s="123"/>
      <c r="Q202" s="126"/>
      <c r="R202" s="126"/>
      <c r="S202" s="126"/>
      <c r="T202" s="126"/>
      <c r="U202" s="127"/>
      <c r="V202" s="127"/>
      <c r="W202" s="128"/>
      <c r="X202" s="127"/>
      <c r="Y202" s="128"/>
      <c r="Z202" s="127"/>
      <c r="AA202" s="588"/>
    </row>
    <row r="203" spans="1:27" ht="23.25" customHeight="1" hidden="1">
      <c r="A203" s="151"/>
      <c r="B203" s="339"/>
      <c r="C203" s="337"/>
      <c r="D203" s="337"/>
      <c r="E203" s="337"/>
      <c r="F203" s="337"/>
      <c r="G203" s="337"/>
      <c r="H203" s="337"/>
      <c r="I203" s="337"/>
      <c r="J203" s="337"/>
      <c r="K203" s="331"/>
      <c r="L203" s="332"/>
      <c r="M203" s="332"/>
      <c r="N203" s="333"/>
      <c r="O203" s="334"/>
      <c r="P203" s="123"/>
      <c r="Q203" s="126"/>
      <c r="R203" s="126"/>
      <c r="S203" s="126"/>
      <c r="T203" s="126"/>
      <c r="U203" s="127"/>
      <c r="V203" s="127"/>
      <c r="W203" s="128"/>
      <c r="X203" s="127"/>
      <c r="Y203" s="128"/>
      <c r="Z203" s="127"/>
      <c r="AA203" s="588"/>
    </row>
    <row r="204" spans="1:27" ht="21.75" customHeight="1" hidden="1">
      <c r="A204" s="151"/>
      <c r="B204" s="339" t="s">
        <v>131</v>
      </c>
      <c r="C204" s="337"/>
      <c r="D204" s="337"/>
      <c r="E204" s="337"/>
      <c r="F204" s="337"/>
      <c r="G204" s="337"/>
      <c r="H204" s="337"/>
      <c r="I204" s="337"/>
      <c r="J204" s="337"/>
      <c r="K204" s="331">
        <v>654</v>
      </c>
      <c r="L204" s="332">
        <v>6</v>
      </c>
      <c r="M204" s="332">
        <v>5</v>
      </c>
      <c r="N204" s="333">
        <v>0</v>
      </c>
      <c r="O204" s="334">
        <v>0</v>
      </c>
      <c r="P204" s="123"/>
      <c r="Q204" s="126">
        <v>79429000</v>
      </c>
      <c r="R204" s="126">
        <v>0</v>
      </c>
      <c r="S204" s="126">
        <v>0</v>
      </c>
      <c r="T204" s="126">
        <v>0</v>
      </c>
      <c r="U204" s="127">
        <f>U205</f>
        <v>0</v>
      </c>
      <c r="V204" s="127">
        <v>2900000</v>
      </c>
      <c r="W204" s="128"/>
      <c r="X204" s="127">
        <f>X205</f>
        <v>0</v>
      </c>
      <c r="Y204" s="128"/>
      <c r="Z204" s="127">
        <f>Z205</f>
        <v>0</v>
      </c>
      <c r="AA204" s="588"/>
    </row>
    <row r="205" spans="1:27" ht="15" customHeight="1" hidden="1">
      <c r="A205" s="151"/>
      <c r="B205" s="339" t="s">
        <v>120</v>
      </c>
      <c r="C205" s="337"/>
      <c r="D205" s="337"/>
      <c r="E205" s="337"/>
      <c r="F205" s="337"/>
      <c r="G205" s="337"/>
      <c r="H205" s="337"/>
      <c r="I205" s="337"/>
      <c r="J205" s="337"/>
      <c r="K205" s="331">
        <v>654</v>
      </c>
      <c r="L205" s="332">
        <v>6</v>
      </c>
      <c r="M205" s="332">
        <v>5</v>
      </c>
      <c r="N205" s="333">
        <v>7950900</v>
      </c>
      <c r="O205" s="334">
        <v>540</v>
      </c>
      <c r="P205" s="123"/>
      <c r="Q205" s="126">
        <v>79429000</v>
      </c>
      <c r="R205" s="126">
        <v>0</v>
      </c>
      <c r="S205" s="126">
        <v>0</v>
      </c>
      <c r="T205" s="126">
        <v>0</v>
      </c>
      <c r="U205" s="127"/>
      <c r="V205" s="127">
        <v>2900000</v>
      </c>
      <c r="W205" s="128"/>
      <c r="X205" s="127"/>
      <c r="Y205" s="128"/>
      <c r="Z205" s="127"/>
      <c r="AA205" s="588"/>
    </row>
    <row r="206" spans="1:27" ht="18.75" customHeight="1" hidden="1">
      <c r="A206" s="151"/>
      <c r="B206" s="335"/>
      <c r="C206" s="337"/>
      <c r="D206" s="337"/>
      <c r="E206" s="337"/>
      <c r="F206" s="337"/>
      <c r="G206" s="337"/>
      <c r="H206" s="337"/>
      <c r="I206" s="337"/>
      <c r="J206" s="337"/>
      <c r="K206" s="331"/>
      <c r="L206" s="338"/>
      <c r="M206" s="338"/>
      <c r="N206" s="327"/>
      <c r="O206" s="340"/>
      <c r="P206" s="123"/>
      <c r="Q206" s="126"/>
      <c r="R206" s="126"/>
      <c r="S206" s="126"/>
      <c r="T206" s="126"/>
      <c r="U206" s="127"/>
      <c r="V206" s="127"/>
      <c r="W206" s="128"/>
      <c r="X206" s="127"/>
      <c r="Y206" s="128"/>
      <c r="Z206" s="127"/>
      <c r="AA206" s="588"/>
    </row>
    <row r="207" spans="1:27" s="170" customFormat="1" ht="12.75">
      <c r="A207" s="168"/>
      <c r="B207" s="281" t="s">
        <v>25</v>
      </c>
      <c r="C207" s="342"/>
      <c r="D207" s="342"/>
      <c r="E207" s="342"/>
      <c r="F207" s="342"/>
      <c r="G207" s="342"/>
      <c r="H207" s="342"/>
      <c r="I207" s="342"/>
      <c r="J207" s="342"/>
      <c r="K207" s="331">
        <v>654</v>
      </c>
      <c r="L207" s="348">
        <v>8</v>
      </c>
      <c r="M207" s="348"/>
      <c r="N207" s="349"/>
      <c r="O207" s="350"/>
      <c r="P207" s="116"/>
      <c r="Q207" s="119">
        <v>79429000</v>
      </c>
      <c r="R207" s="119">
        <v>0</v>
      </c>
      <c r="S207" s="119">
        <v>0</v>
      </c>
      <c r="T207" s="119">
        <v>0</v>
      </c>
      <c r="U207" s="120">
        <f>U210+U221</f>
        <v>5872372</v>
      </c>
      <c r="V207" s="120">
        <f>V210+V221</f>
        <v>5182000</v>
      </c>
      <c r="W207" s="132"/>
      <c r="X207" s="120">
        <f>X210+X221</f>
        <v>6132882</v>
      </c>
      <c r="Y207" s="132"/>
      <c r="Z207" s="120">
        <f>Z210+Z221</f>
        <v>6504335</v>
      </c>
      <c r="AA207" s="587"/>
    </row>
    <row r="208" spans="1:27" s="725" customFormat="1" ht="16.5" customHeight="1">
      <c r="A208" s="151"/>
      <c r="B208" s="352" t="s">
        <v>67</v>
      </c>
      <c r="C208" s="337"/>
      <c r="D208" s="337"/>
      <c r="E208" s="337"/>
      <c r="F208" s="337"/>
      <c r="G208" s="337"/>
      <c r="H208" s="337"/>
      <c r="I208" s="337"/>
      <c r="J208" s="337"/>
      <c r="K208" s="345">
        <v>654</v>
      </c>
      <c r="L208" s="332">
        <v>8</v>
      </c>
      <c r="M208" s="332">
        <v>1</v>
      </c>
      <c r="N208" s="333"/>
      <c r="O208" s="334"/>
      <c r="P208" s="123"/>
      <c r="Q208" s="126"/>
      <c r="R208" s="126"/>
      <c r="S208" s="126"/>
      <c r="T208" s="126"/>
      <c r="U208" s="127">
        <f>U210</f>
        <v>5484686</v>
      </c>
      <c r="V208" s="127"/>
      <c r="W208" s="128"/>
      <c r="X208" s="127">
        <f>X210</f>
        <v>5731262</v>
      </c>
      <c r="Y208" s="128"/>
      <c r="Z208" s="127">
        <f>Z210</f>
        <v>6082845</v>
      </c>
      <c r="AA208" s="588"/>
    </row>
    <row r="209" spans="1:27" s="725" customFormat="1" ht="43.5" customHeight="1">
      <c r="A209" s="151"/>
      <c r="B209" s="368" t="s">
        <v>253</v>
      </c>
      <c r="C209" s="337"/>
      <c r="D209" s="337"/>
      <c r="E209" s="337"/>
      <c r="F209" s="337"/>
      <c r="G209" s="337"/>
      <c r="H209" s="337"/>
      <c r="I209" s="337"/>
      <c r="J209" s="337"/>
      <c r="K209" s="345"/>
      <c r="L209" s="332">
        <v>8</v>
      </c>
      <c r="M209" s="332">
        <v>1</v>
      </c>
      <c r="N209" s="369" t="s">
        <v>26</v>
      </c>
      <c r="O209" s="334"/>
      <c r="P209" s="123"/>
      <c r="Q209" s="126"/>
      <c r="R209" s="126"/>
      <c r="S209" s="126"/>
      <c r="T209" s="126"/>
      <c r="U209" s="127">
        <f>U210</f>
        <v>5484686</v>
      </c>
      <c r="V209" s="127"/>
      <c r="W209" s="128"/>
      <c r="X209" s="127">
        <f>X210</f>
        <v>5731262</v>
      </c>
      <c r="Y209" s="128"/>
      <c r="Z209" s="127">
        <f>Z210</f>
        <v>6082845</v>
      </c>
      <c r="AA209" s="588"/>
    </row>
    <row r="210" spans="1:27" ht="45.75" customHeight="1">
      <c r="A210" s="151"/>
      <c r="B210" s="352" t="s">
        <v>254</v>
      </c>
      <c r="C210" s="337"/>
      <c r="D210" s="337"/>
      <c r="E210" s="337"/>
      <c r="F210" s="337"/>
      <c r="G210" s="337"/>
      <c r="H210" s="337"/>
      <c r="I210" s="337"/>
      <c r="J210" s="337"/>
      <c r="K210" s="345">
        <v>654</v>
      </c>
      <c r="L210" s="332">
        <v>8</v>
      </c>
      <c r="M210" s="332">
        <v>1</v>
      </c>
      <c r="N210" s="369" t="s">
        <v>211</v>
      </c>
      <c r="O210" s="334"/>
      <c r="P210" s="123"/>
      <c r="Q210" s="126"/>
      <c r="R210" s="126"/>
      <c r="S210" s="126"/>
      <c r="T210" s="126"/>
      <c r="U210" s="689">
        <f>U212+U214</f>
        <v>5484686</v>
      </c>
      <c r="V210" s="689">
        <f>V213+V216+V217</f>
        <v>4853000</v>
      </c>
      <c r="W210" s="690"/>
      <c r="X210" s="689">
        <f>X212+X214</f>
        <v>5731262</v>
      </c>
      <c r="Y210" s="690"/>
      <c r="Z210" s="689">
        <f>Z212+Z214</f>
        <v>6082845</v>
      </c>
      <c r="AA210" s="601"/>
    </row>
    <row r="211" spans="1:27" ht="23.25" customHeight="1" hidden="1">
      <c r="A211" s="151"/>
      <c r="B211" s="339"/>
      <c r="C211" s="337"/>
      <c r="D211" s="337"/>
      <c r="E211" s="337"/>
      <c r="F211" s="337"/>
      <c r="G211" s="337"/>
      <c r="H211" s="337"/>
      <c r="I211" s="337"/>
      <c r="J211" s="337"/>
      <c r="K211" s="345"/>
      <c r="L211" s="332"/>
      <c r="M211" s="332"/>
      <c r="N211" s="333"/>
      <c r="O211" s="334"/>
      <c r="P211" s="123"/>
      <c r="Q211" s="126"/>
      <c r="R211" s="126"/>
      <c r="S211" s="126"/>
      <c r="T211" s="126"/>
      <c r="U211" s="689"/>
      <c r="V211" s="689"/>
      <c r="W211" s="690"/>
      <c r="X211" s="689"/>
      <c r="Y211" s="690"/>
      <c r="Z211" s="689"/>
      <c r="AA211" s="601"/>
    </row>
    <row r="212" spans="1:27" ht="36" customHeight="1">
      <c r="A212" s="151"/>
      <c r="B212" s="283" t="s">
        <v>157</v>
      </c>
      <c r="C212" s="337"/>
      <c r="D212" s="337"/>
      <c r="E212" s="337"/>
      <c r="F212" s="337"/>
      <c r="G212" s="337"/>
      <c r="H212" s="337"/>
      <c r="I212" s="337"/>
      <c r="J212" s="337"/>
      <c r="K212" s="345">
        <v>654</v>
      </c>
      <c r="L212" s="332">
        <v>8</v>
      </c>
      <c r="M212" s="332">
        <v>1</v>
      </c>
      <c r="N212" s="369" t="s">
        <v>211</v>
      </c>
      <c r="O212" s="345">
        <v>100</v>
      </c>
      <c r="P212" s="123"/>
      <c r="Q212" s="126"/>
      <c r="R212" s="126"/>
      <c r="S212" s="126"/>
      <c r="T212" s="126"/>
      <c r="U212" s="689">
        <f>U213</f>
        <v>4836686</v>
      </c>
      <c r="V212" s="689">
        <f>V217+V221+V222</f>
        <v>1322000</v>
      </c>
      <c r="W212" s="690"/>
      <c r="X212" s="689">
        <f>X213</f>
        <v>5081262</v>
      </c>
      <c r="Y212" s="690"/>
      <c r="Z212" s="689">
        <f>Z213</f>
        <v>5332845</v>
      </c>
      <c r="AA212" s="601"/>
    </row>
    <row r="213" spans="1:27" ht="18" customHeight="1">
      <c r="A213" s="151"/>
      <c r="B213" s="282" t="s">
        <v>169</v>
      </c>
      <c r="C213" s="337"/>
      <c r="D213" s="337"/>
      <c r="E213" s="337"/>
      <c r="F213" s="337"/>
      <c r="G213" s="337"/>
      <c r="H213" s="337"/>
      <c r="I213" s="337"/>
      <c r="J213" s="337"/>
      <c r="K213" s="345">
        <v>654</v>
      </c>
      <c r="L213" s="332">
        <v>8</v>
      </c>
      <c r="M213" s="332">
        <v>1</v>
      </c>
      <c r="N213" s="369" t="s">
        <v>211</v>
      </c>
      <c r="O213" s="345">
        <v>110</v>
      </c>
      <c r="P213" s="123"/>
      <c r="Q213" s="126"/>
      <c r="R213" s="126"/>
      <c r="S213" s="126"/>
      <c r="T213" s="126"/>
      <c r="U213" s="689">
        <f>4791686+45000</f>
        <v>4836686</v>
      </c>
      <c r="V213" s="689">
        <v>4169000</v>
      </c>
      <c r="W213" s="690"/>
      <c r="X213" s="689">
        <f>5031262+50000</f>
        <v>5081262</v>
      </c>
      <c r="Y213" s="690"/>
      <c r="Z213" s="689">
        <f>5282845+50000</f>
        <v>5332845</v>
      </c>
      <c r="AA213" s="601"/>
    </row>
    <row r="214" spans="1:27" ht="23.25" customHeight="1">
      <c r="A214" s="151"/>
      <c r="B214" s="283" t="s">
        <v>160</v>
      </c>
      <c r="C214" s="337"/>
      <c r="D214" s="337"/>
      <c r="E214" s="337"/>
      <c r="F214" s="337"/>
      <c r="G214" s="337"/>
      <c r="H214" s="337"/>
      <c r="I214" s="337"/>
      <c r="J214" s="337"/>
      <c r="K214" s="345">
        <v>654</v>
      </c>
      <c r="L214" s="332">
        <v>8</v>
      </c>
      <c r="M214" s="332">
        <v>1</v>
      </c>
      <c r="N214" s="369" t="s">
        <v>211</v>
      </c>
      <c r="O214" s="345">
        <v>200</v>
      </c>
      <c r="P214" s="123"/>
      <c r="Q214" s="126"/>
      <c r="R214" s="126"/>
      <c r="S214" s="126"/>
      <c r="T214" s="126"/>
      <c r="U214" s="689">
        <f>U216</f>
        <v>648000</v>
      </c>
      <c r="V214" s="689">
        <v>4169000</v>
      </c>
      <c r="W214" s="690"/>
      <c r="X214" s="689">
        <f>X216</f>
        <v>650000</v>
      </c>
      <c r="Y214" s="690"/>
      <c r="Z214" s="689">
        <f>Z216</f>
        <v>750000</v>
      </c>
      <c r="AA214" s="601"/>
    </row>
    <row r="215" spans="1:27" ht="0.75" customHeight="1">
      <c r="A215" s="151"/>
      <c r="B215" s="282" t="s">
        <v>161</v>
      </c>
      <c r="C215" s="337"/>
      <c r="D215" s="337"/>
      <c r="E215" s="337"/>
      <c r="F215" s="337"/>
      <c r="G215" s="337"/>
      <c r="H215" s="337"/>
      <c r="I215" s="337"/>
      <c r="J215" s="337"/>
      <c r="K215" s="345"/>
      <c r="L215" s="332"/>
      <c r="M215" s="332"/>
      <c r="N215" s="369"/>
      <c r="O215" s="345"/>
      <c r="P215" s="123"/>
      <c r="Q215" s="126"/>
      <c r="R215" s="126"/>
      <c r="S215" s="126"/>
      <c r="T215" s="126"/>
      <c r="U215" s="689"/>
      <c r="V215" s="689"/>
      <c r="W215" s="690"/>
      <c r="X215" s="689"/>
      <c r="Y215" s="690"/>
      <c r="Z215" s="689"/>
      <c r="AA215" s="601"/>
    </row>
    <row r="216" spans="1:27" ht="21.75" customHeight="1">
      <c r="A216" s="151"/>
      <c r="B216" s="282" t="s">
        <v>161</v>
      </c>
      <c r="C216" s="337"/>
      <c r="D216" s="337"/>
      <c r="E216" s="337"/>
      <c r="F216" s="337"/>
      <c r="G216" s="337"/>
      <c r="H216" s="337"/>
      <c r="I216" s="337"/>
      <c r="J216" s="337"/>
      <c r="K216" s="345">
        <v>654</v>
      </c>
      <c r="L216" s="332">
        <v>8</v>
      </c>
      <c r="M216" s="332">
        <v>1</v>
      </c>
      <c r="N216" s="369" t="s">
        <v>211</v>
      </c>
      <c r="O216" s="345">
        <v>240</v>
      </c>
      <c r="P216" s="123"/>
      <c r="Q216" s="126"/>
      <c r="R216" s="126"/>
      <c r="S216" s="126"/>
      <c r="T216" s="126"/>
      <c r="U216" s="689">
        <v>648000</v>
      </c>
      <c r="V216" s="689">
        <v>16000</v>
      </c>
      <c r="W216" s="690"/>
      <c r="X216" s="689">
        <v>650000</v>
      </c>
      <c r="Y216" s="690"/>
      <c r="Z216" s="689">
        <v>750000</v>
      </c>
      <c r="AA216" s="601"/>
    </row>
    <row r="217" spans="1:27" ht="22.5" customHeight="1" hidden="1">
      <c r="A217" s="151"/>
      <c r="B217" s="339"/>
      <c r="C217" s="337"/>
      <c r="D217" s="337"/>
      <c r="E217" s="337"/>
      <c r="F217" s="337"/>
      <c r="G217" s="337"/>
      <c r="H217" s="337"/>
      <c r="I217" s="337"/>
      <c r="J217" s="337"/>
      <c r="K217" s="345">
        <v>654</v>
      </c>
      <c r="L217" s="332"/>
      <c r="M217" s="332"/>
      <c r="N217" s="369"/>
      <c r="O217" s="345">
        <v>240</v>
      </c>
      <c r="P217" s="123"/>
      <c r="Q217" s="126"/>
      <c r="R217" s="126"/>
      <c r="S217" s="126"/>
      <c r="T217" s="126"/>
      <c r="U217" s="689">
        <f>17000+629000+2000</f>
        <v>648000</v>
      </c>
      <c r="V217" s="689">
        <v>668000</v>
      </c>
      <c r="W217" s="690"/>
      <c r="X217" s="689">
        <v>650000</v>
      </c>
      <c r="Y217" s="690"/>
      <c r="Z217" s="689">
        <v>750000</v>
      </c>
      <c r="AA217" s="601"/>
    </row>
    <row r="218" spans="1:27" ht="22.5" customHeight="1" hidden="1">
      <c r="A218" s="151"/>
      <c r="B218" s="339" t="s">
        <v>114</v>
      </c>
      <c r="C218" s="337"/>
      <c r="D218" s="337"/>
      <c r="E218" s="337"/>
      <c r="F218" s="337"/>
      <c r="G218" s="337"/>
      <c r="H218" s="337"/>
      <c r="I218" s="337"/>
      <c r="J218" s="337"/>
      <c r="K218" s="345">
        <v>654</v>
      </c>
      <c r="L218" s="332">
        <v>8</v>
      </c>
      <c r="M218" s="332">
        <v>1</v>
      </c>
      <c r="N218" s="369" t="s">
        <v>211</v>
      </c>
      <c r="O218" s="339">
        <v>852</v>
      </c>
      <c r="P218" s="123"/>
      <c r="Q218" s="126"/>
      <c r="R218" s="126"/>
      <c r="S218" s="126"/>
      <c r="T218" s="126"/>
      <c r="U218" s="689">
        <v>2000</v>
      </c>
      <c r="V218" s="689"/>
      <c r="W218" s="690"/>
      <c r="X218" s="689"/>
      <c r="Y218" s="690"/>
      <c r="Z218" s="689"/>
      <c r="AA218" s="601"/>
    </row>
    <row r="219" spans="1:27" s="725" customFormat="1" ht="18" customHeight="1">
      <c r="A219" s="151"/>
      <c r="B219" s="352" t="s">
        <v>68</v>
      </c>
      <c r="C219" s="337"/>
      <c r="D219" s="337"/>
      <c r="E219" s="337"/>
      <c r="F219" s="337"/>
      <c r="G219" s="337"/>
      <c r="H219" s="337"/>
      <c r="I219" s="337"/>
      <c r="J219" s="337"/>
      <c r="K219" s="345">
        <v>654</v>
      </c>
      <c r="L219" s="344">
        <v>8</v>
      </c>
      <c r="M219" s="344">
        <v>2</v>
      </c>
      <c r="N219" s="369"/>
      <c r="O219" s="345"/>
      <c r="P219" s="123"/>
      <c r="Q219" s="126"/>
      <c r="R219" s="126"/>
      <c r="S219" s="126"/>
      <c r="T219" s="126"/>
      <c r="U219" s="689">
        <f>U221</f>
        <v>387686</v>
      </c>
      <c r="V219" s="689"/>
      <c r="W219" s="690"/>
      <c r="X219" s="689">
        <f>X221</f>
        <v>401620</v>
      </c>
      <c r="Y219" s="690"/>
      <c r="Z219" s="689">
        <f>Z221</f>
        <v>421490</v>
      </c>
      <c r="AA219" s="601"/>
    </row>
    <row r="220" spans="1:27" s="725" customFormat="1" ht="36" customHeight="1">
      <c r="A220" s="151"/>
      <c r="B220" s="368" t="s">
        <v>253</v>
      </c>
      <c r="C220" s="337"/>
      <c r="D220" s="337"/>
      <c r="E220" s="337"/>
      <c r="F220" s="337"/>
      <c r="G220" s="337"/>
      <c r="H220" s="337"/>
      <c r="I220" s="337"/>
      <c r="J220" s="337"/>
      <c r="K220" s="345"/>
      <c r="L220" s="344">
        <v>8</v>
      </c>
      <c r="M220" s="344">
        <v>2</v>
      </c>
      <c r="N220" s="369" t="s">
        <v>26</v>
      </c>
      <c r="O220" s="345"/>
      <c r="P220" s="123"/>
      <c r="Q220" s="126"/>
      <c r="R220" s="126"/>
      <c r="S220" s="126"/>
      <c r="T220" s="126"/>
      <c r="U220" s="689">
        <f>U221</f>
        <v>387686</v>
      </c>
      <c r="V220" s="689"/>
      <c r="W220" s="690"/>
      <c r="X220" s="689">
        <f>X221</f>
        <v>401620</v>
      </c>
      <c r="Y220" s="690"/>
      <c r="Z220" s="689">
        <f>Z221</f>
        <v>421490</v>
      </c>
      <c r="AA220" s="601"/>
    </row>
    <row r="221" spans="1:27" ht="45.75" customHeight="1">
      <c r="A221" s="151"/>
      <c r="B221" s="352" t="s">
        <v>254</v>
      </c>
      <c r="C221" s="337"/>
      <c r="D221" s="337"/>
      <c r="E221" s="337"/>
      <c r="F221" s="337"/>
      <c r="G221" s="337"/>
      <c r="H221" s="337"/>
      <c r="I221" s="337"/>
      <c r="J221" s="337"/>
      <c r="K221" s="345">
        <v>654</v>
      </c>
      <c r="L221" s="344">
        <v>8</v>
      </c>
      <c r="M221" s="344">
        <v>2</v>
      </c>
      <c r="N221" s="369" t="s">
        <v>211</v>
      </c>
      <c r="O221" s="345"/>
      <c r="P221" s="123"/>
      <c r="Q221" s="126"/>
      <c r="R221" s="126"/>
      <c r="S221" s="126"/>
      <c r="T221" s="126"/>
      <c r="U221" s="689">
        <f>U223+U224</f>
        <v>387686</v>
      </c>
      <c r="V221" s="689">
        <f>V222+V224</f>
        <v>329000</v>
      </c>
      <c r="W221" s="690"/>
      <c r="X221" s="689">
        <f>X223+X224</f>
        <v>401620</v>
      </c>
      <c r="Y221" s="690"/>
      <c r="Z221" s="689">
        <f>Z223+Z224</f>
        <v>421490</v>
      </c>
      <c r="AA221" s="601"/>
    </row>
    <row r="222" spans="1:27" ht="51" customHeight="1">
      <c r="A222" s="151"/>
      <c r="B222" s="283" t="s">
        <v>157</v>
      </c>
      <c r="C222" s="337"/>
      <c r="D222" s="337"/>
      <c r="E222" s="337"/>
      <c r="F222" s="337"/>
      <c r="G222" s="337"/>
      <c r="H222" s="337"/>
      <c r="I222" s="337"/>
      <c r="J222" s="337"/>
      <c r="K222" s="345">
        <v>654</v>
      </c>
      <c r="L222" s="332">
        <v>8</v>
      </c>
      <c r="M222" s="332">
        <v>2</v>
      </c>
      <c r="N222" s="369" t="s">
        <v>211</v>
      </c>
      <c r="O222" s="345">
        <v>100</v>
      </c>
      <c r="P222" s="123"/>
      <c r="Q222" s="126"/>
      <c r="R222" s="126"/>
      <c r="S222" s="126"/>
      <c r="T222" s="126"/>
      <c r="U222" s="689">
        <f>5000+378686</f>
        <v>383686</v>
      </c>
      <c r="V222" s="689">
        <v>325000</v>
      </c>
      <c r="W222" s="690"/>
      <c r="X222" s="689">
        <v>397620</v>
      </c>
      <c r="Y222" s="690"/>
      <c r="Z222" s="689">
        <v>417490</v>
      </c>
      <c r="AA222" s="601"/>
    </row>
    <row r="223" spans="1:27" ht="18" customHeight="1">
      <c r="A223" s="151"/>
      <c r="B223" s="282" t="s">
        <v>169</v>
      </c>
      <c r="C223" s="337"/>
      <c r="D223" s="337"/>
      <c r="E223" s="337"/>
      <c r="F223" s="337"/>
      <c r="G223" s="337"/>
      <c r="H223" s="337"/>
      <c r="I223" s="337"/>
      <c r="J223" s="337"/>
      <c r="K223" s="345">
        <v>654</v>
      </c>
      <c r="L223" s="332">
        <v>8</v>
      </c>
      <c r="M223" s="332">
        <v>2</v>
      </c>
      <c r="N223" s="369" t="s">
        <v>211</v>
      </c>
      <c r="O223" s="345">
        <v>110</v>
      </c>
      <c r="P223" s="123"/>
      <c r="Q223" s="126"/>
      <c r="R223" s="126"/>
      <c r="S223" s="126"/>
      <c r="T223" s="126"/>
      <c r="U223" s="689">
        <f>5000+378686</f>
        <v>383686</v>
      </c>
      <c r="V223" s="689"/>
      <c r="W223" s="690"/>
      <c r="X223" s="689">
        <f>397620</f>
        <v>397620</v>
      </c>
      <c r="Y223" s="690"/>
      <c r="Z223" s="689">
        <f>417490</f>
        <v>417490</v>
      </c>
      <c r="AA223" s="601"/>
    </row>
    <row r="224" spans="1:27" ht="24" customHeight="1">
      <c r="A224" s="151"/>
      <c r="B224" s="283" t="s">
        <v>160</v>
      </c>
      <c r="C224" s="337"/>
      <c r="D224" s="337"/>
      <c r="E224" s="337"/>
      <c r="F224" s="337"/>
      <c r="G224" s="337"/>
      <c r="H224" s="337"/>
      <c r="I224" s="337"/>
      <c r="J224" s="337"/>
      <c r="K224" s="345">
        <v>654</v>
      </c>
      <c r="L224" s="332">
        <v>8</v>
      </c>
      <c r="M224" s="332">
        <v>2</v>
      </c>
      <c r="N224" s="369" t="s">
        <v>211</v>
      </c>
      <c r="O224" s="345">
        <v>200</v>
      </c>
      <c r="P224" s="123"/>
      <c r="Q224" s="126"/>
      <c r="R224" s="126"/>
      <c r="S224" s="126"/>
      <c r="T224" s="126"/>
      <c r="U224" s="689">
        <v>4000</v>
      </c>
      <c r="V224" s="689">
        <v>4000</v>
      </c>
      <c r="W224" s="690"/>
      <c r="X224" s="689">
        <v>4000</v>
      </c>
      <c r="Y224" s="690"/>
      <c r="Z224" s="689">
        <v>4000</v>
      </c>
      <c r="AA224" s="601"/>
    </row>
    <row r="225" spans="1:27" ht="24" customHeight="1">
      <c r="A225" s="151"/>
      <c r="B225" s="282" t="s">
        <v>161</v>
      </c>
      <c r="C225" s="337"/>
      <c r="D225" s="337"/>
      <c r="E225" s="337"/>
      <c r="F225" s="337"/>
      <c r="G225" s="337"/>
      <c r="H225" s="337"/>
      <c r="I225" s="337"/>
      <c r="J225" s="337"/>
      <c r="K225" s="345"/>
      <c r="L225" s="332">
        <v>8</v>
      </c>
      <c r="M225" s="332">
        <v>2</v>
      </c>
      <c r="N225" s="369" t="s">
        <v>211</v>
      </c>
      <c r="O225" s="345">
        <v>240</v>
      </c>
      <c r="P225" s="123"/>
      <c r="Q225" s="126"/>
      <c r="R225" s="126"/>
      <c r="S225" s="126"/>
      <c r="T225" s="126"/>
      <c r="U225" s="689">
        <v>4000</v>
      </c>
      <c r="V225" s="689"/>
      <c r="W225" s="690"/>
      <c r="X225" s="689">
        <v>4000</v>
      </c>
      <c r="Y225" s="690"/>
      <c r="Z225" s="689">
        <v>4000</v>
      </c>
      <c r="AA225" s="601"/>
    </row>
    <row r="226" spans="1:27" s="170" customFormat="1" ht="19.5" customHeight="1">
      <c r="A226" s="168"/>
      <c r="B226" s="351" t="s">
        <v>97</v>
      </c>
      <c r="C226" s="342"/>
      <c r="D226" s="342"/>
      <c r="E226" s="342"/>
      <c r="F226" s="342"/>
      <c r="G226" s="342"/>
      <c r="H226" s="342"/>
      <c r="I226" s="342"/>
      <c r="J226" s="342"/>
      <c r="K226" s="331">
        <v>654</v>
      </c>
      <c r="L226" s="348">
        <v>10</v>
      </c>
      <c r="M226" s="348"/>
      <c r="N226" s="369"/>
      <c r="O226" s="350"/>
      <c r="P226" s="116"/>
      <c r="Q226" s="119"/>
      <c r="R226" s="119"/>
      <c r="S226" s="119"/>
      <c r="T226" s="119"/>
      <c r="U226" s="691">
        <f>U231</f>
        <v>240000</v>
      </c>
      <c r="V226" s="691">
        <f>V231</f>
        <v>180000</v>
      </c>
      <c r="W226" s="692"/>
      <c r="X226" s="691">
        <f>X231</f>
        <v>240000</v>
      </c>
      <c r="Y226" s="692"/>
      <c r="Z226" s="691">
        <f>Z231</f>
        <v>240000</v>
      </c>
      <c r="AA226" s="602"/>
    </row>
    <row r="227" spans="1:27" ht="17.25" customHeight="1">
      <c r="A227" s="151"/>
      <c r="B227" s="283" t="s">
        <v>99</v>
      </c>
      <c r="C227" s="394" t="s">
        <v>98</v>
      </c>
      <c r="D227" s="394" t="s">
        <v>100</v>
      </c>
      <c r="E227" s="337"/>
      <c r="F227" s="337"/>
      <c r="G227" s="337"/>
      <c r="H227" s="337"/>
      <c r="I227" s="337"/>
      <c r="J227" s="337"/>
      <c r="K227" s="331">
        <v>654</v>
      </c>
      <c r="L227" s="332">
        <v>10</v>
      </c>
      <c r="M227" s="332">
        <v>1</v>
      </c>
      <c r="N227" s="333"/>
      <c r="O227" s="334"/>
      <c r="P227" s="123"/>
      <c r="Q227" s="126"/>
      <c r="R227" s="126"/>
      <c r="S227" s="126"/>
      <c r="T227" s="126"/>
      <c r="U227" s="689">
        <f>U229</f>
        <v>240000</v>
      </c>
      <c r="V227" s="689">
        <f>V229</f>
        <v>180000</v>
      </c>
      <c r="W227" s="690"/>
      <c r="X227" s="689">
        <f>X229</f>
        <v>240000</v>
      </c>
      <c r="Y227" s="690"/>
      <c r="Z227" s="689">
        <f>Z229</f>
        <v>240000</v>
      </c>
      <c r="AA227" s="601"/>
    </row>
    <row r="228" spans="1:27" ht="35.25" customHeight="1">
      <c r="A228" s="151"/>
      <c r="B228" s="335" t="s">
        <v>239</v>
      </c>
      <c r="C228" s="447"/>
      <c r="D228" s="447"/>
      <c r="E228" s="337"/>
      <c r="F228" s="337"/>
      <c r="G228" s="337"/>
      <c r="H228" s="337"/>
      <c r="I228" s="337"/>
      <c r="J228" s="337"/>
      <c r="K228" s="331"/>
      <c r="L228" s="332">
        <v>10</v>
      </c>
      <c r="M228" s="332">
        <v>1</v>
      </c>
      <c r="N228" s="279" t="s">
        <v>155</v>
      </c>
      <c r="O228" s="334"/>
      <c r="P228" s="123"/>
      <c r="Q228" s="126"/>
      <c r="R228" s="126"/>
      <c r="S228" s="126"/>
      <c r="T228" s="126"/>
      <c r="U228" s="689">
        <f>U229</f>
        <v>240000</v>
      </c>
      <c r="V228" s="689"/>
      <c r="W228" s="690"/>
      <c r="X228" s="689">
        <f>X229</f>
        <v>240000</v>
      </c>
      <c r="Y228" s="690"/>
      <c r="Z228" s="689">
        <f>Z229</f>
        <v>240000</v>
      </c>
      <c r="AA228" s="601"/>
    </row>
    <row r="229" spans="1:27" ht="52.5" customHeight="1">
      <c r="A229" s="151"/>
      <c r="B229" s="335" t="s">
        <v>238</v>
      </c>
      <c r="C229" s="337"/>
      <c r="D229" s="337"/>
      <c r="E229" s="337"/>
      <c r="F229" s="337"/>
      <c r="G229" s="337"/>
      <c r="H229" s="337"/>
      <c r="I229" s="337"/>
      <c r="J229" s="337"/>
      <c r="K229" s="331">
        <v>654</v>
      </c>
      <c r="L229" s="332">
        <v>10</v>
      </c>
      <c r="M229" s="332">
        <v>1</v>
      </c>
      <c r="N229" s="279" t="s">
        <v>162</v>
      </c>
      <c r="O229" s="334"/>
      <c r="P229" s="123"/>
      <c r="Q229" s="126"/>
      <c r="R229" s="126"/>
      <c r="S229" s="126"/>
      <c r="T229" s="126"/>
      <c r="U229" s="689">
        <f>U231</f>
        <v>240000</v>
      </c>
      <c r="V229" s="689">
        <f>V231</f>
        <v>180000</v>
      </c>
      <c r="W229" s="690"/>
      <c r="X229" s="689">
        <f>X231</f>
        <v>240000</v>
      </c>
      <c r="Y229" s="690"/>
      <c r="Z229" s="689">
        <f>Z231</f>
        <v>240000</v>
      </c>
      <c r="AA229" s="601"/>
    </row>
    <row r="230" spans="1:27" ht="18" customHeight="1">
      <c r="A230" s="151"/>
      <c r="B230" s="283" t="s">
        <v>266</v>
      </c>
      <c r="C230" s="337"/>
      <c r="D230" s="337"/>
      <c r="E230" s="337"/>
      <c r="F230" s="337"/>
      <c r="G230" s="337"/>
      <c r="H230" s="337"/>
      <c r="I230" s="337"/>
      <c r="J230" s="337"/>
      <c r="K230" s="331"/>
      <c r="L230" s="332">
        <v>10</v>
      </c>
      <c r="M230" s="332">
        <v>1</v>
      </c>
      <c r="N230" s="279" t="s">
        <v>162</v>
      </c>
      <c r="O230" s="334">
        <v>300</v>
      </c>
      <c r="P230" s="123"/>
      <c r="Q230" s="126"/>
      <c r="R230" s="126"/>
      <c r="S230" s="126"/>
      <c r="T230" s="126"/>
      <c r="U230" s="689">
        <f>U231</f>
        <v>240000</v>
      </c>
      <c r="V230" s="689"/>
      <c r="W230" s="690"/>
      <c r="X230" s="689">
        <f>X231</f>
        <v>240000</v>
      </c>
      <c r="Y230" s="690"/>
      <c r="Z230" s="689">
        <f>Z231</f>
        <v>240000</v>
      </c>
      <c r="AA230" s="601"/>
    </row>
    <row r="231" spans="1:27" ht="22.5" customHeight="1">
      <c r="A231" s="151"/>
      <c r="B231" s="282" t="s">
        <v>267</v>
      </c>
      <c r="C231" s="337"/>
      <c r="D231" s="337"/>
      <c r="E231" s="337"/>
      <c r="F231" s="337"/>
      <c r="G231" s="337"/>
      <c r="H231" s="337"/>
      <c r="I231" s="337"/>
      <c r="J231" s="337"/>
      <c r="K231" s="331">
        <v>654</v>
      </c>
      <c r="L231" s="332">
        <v>10</v>
      </c>
      <c r="M231" s="332">
        <v>1</v>
      </c>
      <c r="N231" s="279" t="s">
        <v>162</v>
      </c>
      <c r="O231" s="334">
        <v>320</v>
      </c>
      <c r="P231" s="123"/>
      <c r="Q231" s="126"/>
      <c r="R231" s="126"/>
      <c r="S231" s="126"/>
      <c r="T231" s="126"/>
      <c r="U231" s="689">
        <v>240000</v>
      </c>
      <c r="V231" s="689">
        <v>180000</v>
      </c>
      <c r="W231" s="690"/>
      <c r="X231" s="689">
        <v>240000</v>
      </c>
      <c r="Y231" s="690"/>
      <c r="Z231" s="689">
        <v>240000</v>
      </c>
      <c r="AA231" s="601"/>
    </row>
    <row r="232" spans="1:27" s="170" customFormat="1" ht="12.75">
      <c r="A232" s="174"/>
      <c r="B232" s="351" t="s">
        <v>69</v>
      </c>
      <c r="C232" s="342"/>
      <c r="D232" s="342"/>
      <c r="E232" s="342"/>
      <c r="F232" s="342"/>
      <c r="G232" s="342"/>
      <c r="H232" s="342"/>
      <c r="I232" s="342"/>
      <c r="J232" s="342"/>
      <c r="K232" s="331">
        <v>654</v>
      </c>
      <c r="L232" s="343">
        <v>11</v>
      </c>
      <c r="M232" s="343"/>
      <c r="N232" s="280"/>
      <c r="O232" s="331"/>
      <c r="P232" s="116"/>
      <c r="Q232" s="119"/>
      <c r="R232" s="119"/>
      <c r="S232" s="119"/>
      <c r="T232" s="119"/>
      <c r="U232" s="120">
        <f>U234</f>
        <v>181888</v>
      </c>
      <c r="V232" s="120">
        <f>V236+V238</f>
        <v>149000</v>
      </c>
      <c r="W232" s="132"/>
      <c r="X232" s="120">
        <f>X234</f>
        <v>180439</v>
      </c>
      <c r="Y232" s="132"/>
      <c r="Z232" s="120">
        <f>Z234</f>
        <v>189403</v>
      </c>
      <c r="AA232" s="597"/>
    </row>
    <row r="233" spans="1:27" s="170" customFormat="1" ht="24">
      <c r="A233" s="174"/>
      <c r="B233" s="368" t="s">
        <v>255</v>
      </c>
      <c r="C233" s="342"/>
      <c r="D233" s="342"/>
      <c r="E233" s="342"/>
      <c r="F233" s="342"/>
      <c r="G233" s="342"/>
      <c r="H233" s="342"/>
      <c r="I233" s="342"/>
      <c r="J233" s="342"/>
      <c r="K233" s="331"/>
      <c r="L233" s="344">
        <v>11</v>
      </c>
      <c r="M233" s="344">
        <v>1</v>
      </c>
      <c r="N233" s="279" t="s">
        <v>27</v>
      </c>
      <c r="O233" s="331"/>
      <c r="P233" s="116"/>
      <c r="Q233" s="119"/>
      <c r="R233" s="119"/>
      <c r="S233" s="119"/>
      <c r="T233" s="119"/>
      <c r="U233" s="127">
        <f>U234</f>
        <v>181888</v>
      </c>
      <c r="V233" s="127"/>
      <c r="W233" s="128"/>
      <c r="X233" s="127">
        <f>X234</f>
        <v>180439</v>
      </c>
      <c r="Y233" s="128"/>
      <c r="Z233" s="127">
        <f>Z234</f>
        <v>189403</v>
      </c>
      <c r="AA233" s="597"/>
    </row>
    <row r="234" spans="1:27" ht="36">
      <c r="A234" s="151"/>
      <c r="B234" s="368" t="s">
        <v>256</v>
      </c>
      <c r="C234" s="337"/>
      <c r="D234" s="337"/>
      <c r="E234" s="337"/>
      <c r="F234" s="337"/>
      <c r="G234" s="337"/>
      <c r="H234" s="337"/>
      <c r="I234" s="337"/>
      <c r="J234" s="337"/>
      <c r="K234" s="345">
        <v>654</v>
      </c>
      <c r="L234" s="344">
        <v>11</v>
      </c>
      <c r="M234" s="344">
        <v>1</v>
      </c>
      <c r="N234" s="369" t="s">
        <v>212</v>
      </c>
      <c r="O234" s="331"/>
      <c r="P234" s="123"/>
      <c r="Q234" s="126"/>
      <c r="R234" s="126"/>
      <c r="S234" s="126"/>
      <c r="T234" s="126"/>
      <c r="U234" s="127">
        <f>U236+U238</f>
        <v>181888</v>
      </c>
      <c r="V234" s="127">
        <v>148000</v>
      </c>
      <c r="W234" s="128"/>
      <c r="X234" s="127">
        <f>X236+X238</f>
        <v>180439</v>
      </c>
      <c r="Y234" s="128"/>
      <c r="Z234" s="127">
        <f>Z236+Z238</f>
        <v>189403</v>
      </c>
      <c r="AA234" s="588"/>
    </row>
    <row r="235" spans="1:27" ht="48">
      <c r="A235" s="151"/>
      <c r="B235" s="283" t="s">
        <v>157</v>
      </c>
      <c r="C235" s="337"/>
      <c r="D235" s="337"/>
      <c r="E235" s="337"/>
      <c r="F235" s="337"/>
      <c r="G235" s="337"/>
      <c r="H235" s="337"/>
      <c r="I235" s="337"/>
      <c r="J235" s="337"/>
      <c r="K235" s="345"/>
      <c r="L235" s="344">
        <v>11</v>
      </c>
      <c r="M235" s="344">
        <v>1</v>
      </c>
      <c r="N235" s="369" t="s">
        <v>212</v>
      </c>
      <c r="O235" s="345">
        <v>100</v>
      </c>
      <c r="P235" s="123"/>
      <c r="Q235" s="126"/>
      <c r="R235" s="126"/>
      <c r="S235" s="126"/>
      <c r="T235" s="126"/>
      <c r="U235" s="127">
        <v>170888</v>
      </c>
      <c r="V235" s="127">
        <v>148000</v>
      </c>
      <c r="W235" s="128"/>
      <c r="X235" s="127">
        <v>179439</v>
      </c>
      <c r="Y235" s="128"/>
      <c r="Z235" s="127">
        <v>188403</v>
      </c>
      <c r="AA235" s="588"/>
    </row>
    <row r="236" spans="1:27" ht="12.75">
      <c r="A236" s="151"/>
      <c r="B236" s="282" t="s">
        <v>169</v>
      </c>
      <c r="C236" s="337"/>
      <c r="D236" s="337"/>
      <c r="E236" s="337"/>
      <c r="F236" s="337"/>
      <c r="G236" s="337"/>
      <c r="H236" s="337"/>
      <c r="I236" s="337"/>
      <c r="J236" s="337"/>
      <c r="K236" s="345">
        <v>654</v>
      </c>
      <c r="L236" s="344">
        <v>11</v>
      </c>
      <c r="M236" s="344">
        <v>1</v>
      </c>
      <c r="N236" s="369" t="s">
        <v>212</v>
      </c>
      <c r="O236" s="345">
        <v>110</v>
      </c>
      <c r="P236" s="123"/>
      <c r="Q236" s="126"/>
      <c r="R236" s="126"/>
      <c r="S236" s="126"/>
      <c r="T236" s="126"/>
      <c r="U236" s="127">
        <v>170888</v>
      </c>
      <c r="V236" s="127">
        <v>148000</v>
      </c>
      <c r="W236" s="128"/>
      <c r="X236" s="127">
        <v>179439</v>
      </c>
      <c r="Y236" s="128"/>
      <c r="Z236" s="127">
        <v>188403</v>
      </c>
      <c r="AA236" s="588"/>
    </row>
    <row r="237" spans="1:27" ht="24">
      <c r="A237" s="151"/>
      <c r="B237" s="283" t="s">
        <v>160</v>
      </c>
      <c r="C237" s="337"/>
      <c r="D237" s="337"/>
      <c r="E237" s="337"/>
      <c r="F237" s="337"/>
      <c r="G237" s="337"/>
      <c r="H237" s="337"/>
      <c r="I237" s="337"/>
      <c r="J237" s="337"/>
      <c r="K237" s="345">
        <v>654</v>
      </c>
      <c r="L237" s="344">
        <v>11</v>
      </c>
      <c r="M237" s="344">
        <v>1</v>
      </c>
      <c r="N237" s="369" t="s">
        <v>212</v>
      </c>
      <c r="O237" s="345">
        <v>200</v>
      </c>
      <c r="P237" s="123"/>
      <c r="Q237" s="126"/>
      <c r="R237" s="126"/>
      <c r="S237" s="126"/>
      <c r="T237" s="126"/>
      <c r="U237" s="127">
        <f>U238</f>
        <v>11000</v>
      </c>
      <c r="V237" s="127">
        <v>148000</v>
      </c>
      <c r="W237" s="128"/>
      <c r="X237" s="127">
        <f>X238</f>
        <v>1000</v>
      </c>
      <c r="Y237" s="128"/>
      <c r="Z237" s="127">
        <f>Z238</f>
        <v>1000</v>
      </c>
      <c r="AA237" s="588"/>
    </row>
    <row r="238" spans="1:27" ht="24" customHeight="1">
      <c r="A238" s="151"/>
      <c r="B238" s="282" t="s">
        <v>161</v>
      </c>
      <c r="C238" s="337"/>
      <c r="D238" s="337"/>
      <c r="E238" s="337"/>
      <c r="F238" s="337"/>
      <c r="G238" s="337"/>
      <c r="H238" s="337"/>
      <c r="I238" s="337"/>
      <c r="J238" s="337"/>
      <c r="K238" s="345">
        <v>654</v>
      </c>
      <c r="L238" s="344">
        <v>11</v>
      </c>
      <c r="M238" s="344">
        <v>1</v>
      </c>
      <c r="N238" s="369" t="s">
        <v>212</v>
      </c>
      <c r="O238" s="345">
        <v>240</v>
      </c>
      <c r="P238" s="123"/>
      <c r="Q238" s="126"/>
      <c r="R238" s="126"/>
      <c r="S238" s="126"/>
      <c r="T238" s="126"/>
      <c r="U238" s="127">
        <v>11000</v>
      </c>
      <c r="V238" s="127">
        <v>1000</v>
      </c>
      <c r="W238" s="128"/>
      <c r="X238" s="127">
        <v>1000</v>
      </c>
      <c r="Y238" s="128"/>
      <c r="Z238" s="127">
        <v>1000</v>
      </c>
      <c r="AA238" s="588"/>
    </row>
    <row r="239" spans="1:27" ht="15.75" customHeight="1" hidden="1">
      <c r="A239" s="151"/>
      <c r="B239" s="341"/>
      <c r="C239" s="342"/>
      <c r="D239" s="342"/>
      <c r="E239" s="342"/>
      <c r="F239" s="342"/>
      <c r="G239" s="342"/>
      <c r="H239" s="342"/>
      <c r="I239" s="342"/>
      <c r="J239" s="342"/>
      <c r="K239" s="345"/>
      <c r="L239" s="343"/>
      <c r="M239" s="343"/>
      <c r="N239" s="280"/>
      <c r="O239" s="331"/>
      <c r="P239" s="116"/>
      <c r="Q239" s="119"/>
      <c r="R239" s="119"/>
      <c r="S239" s="119"/>
      <c r="T239" s="119"/>
      <c r="U239" s="120"/>
      <c r="V239" s="120"/>
      <c r="W239" s="132"/>
      <c r="X239" s="120"/>
      <c r="Y239" s="132">
        <f>Y491</f>
        <v>0</v>
      </c>
      <c r="Z239" s="120"/>
      <c r="AA239" s="587">
        <f>AA491</f>
        <v>0</v>
      </c>
    </row>
    <row r="240" spans="1:27" ht="12.75" hidden="1">
      <c r="A240" s="151"/>
      <c r="B240" s="335"/>
      <c r="C240" s="337"/>
      <c r="D240" s="337"/>
      <c r="E240" s="337"/>
      <c r="F240" s="337"/>
      <c r="G240" s="337"/>
      <c r="H240" s="337"/>
      <c r="I240" s="337"/>
      <c r="J240" s="337"/>
      <c r="K240" s="345"/>
      <c r="L240" s="344"/>
      <c r="M240" s="344"/>
      <c r="N240" s="279"/>
      <c r="O240" s="345"/>
      <c r="P240" s="123"/>
      <c r="Q240" s="126"/>
      <c r="R240" s="126"/>
      <c r="S240" s="126"/>
      <c r="T240" s="126"/>
      <c r="U240" s="127"/>
      <c r="V240" s="127"/>
      <c r="W240" s="128"/>
      <c r="X240" s="127"/>
      <c r="Y240" s="128"/>
      <c r="Z240" s="127"/>
      <c r="AA240" s="588"/>
    </row>
    <row r="241" spans="1:27" ht="12.75" hidden="1">
      <c r="A241" s="151"/>
      <c r="B241" s="335"/>
      <c r="C241" s="337"/>
      <c r="D241" s="337"/>
      <c r="E241" s="337"/>
      <c r="F241" s="337"/>
      <c r="G241" s="337"/>
      <c r="H241" s="337"/>
      <c r="I241" s="337"/>
      <c r="J241" s="337"/>
      <c r="K241" s="345"/>
      <c r="L241" s="344"/>
      <c r="M241" s="344"/>
      <c r="N241" s="279"/>
      <c r="O241" s="345"/>
      <c r="P241" s="123"/>
      <c r="Q241" s="126"/>
      <c r="R241" s="126"/>
      <c r="S241" s="126"/>
      <c r="T241" s="126"/>
      <c r="U241" s="127"/>
      <c r="V241" s="127"/>
      <c r="W241" s="128"/>
      <c r="X241" s="127"/>
      <c r="Y241" s="128"/>
      <c r="Z241" s="127"/>
      <c r="AA241" s="588"/>
    </row>
    <row r="242" spans="1:27" ht="12.75" hidden="1">
      <c r="A242" s="151"/>
      <c r="B242" s="335"/>
      <c r="C242" s="337"/>
      <c r="D242" s="337"/>
      <c r="E242" s="337"/>
      <c r="F242" s="337"/>
      <c r="G242" s="337"/>
      <c r="H242" s="337"/>
      <c r="I242" s="337"/>
      <c r="J242" s="337"/>
      <c r="K242" s="345"/>
      <c r="L242" s="344"/>
      <c r="M242" s="344"/>
      <c r="N242" s="279"/>
      <c r="O242" s="345"/>
      <c r="P242" s="123"/>
      <c r="Q242" s="126"/>
      <c r="R242" s="126"/>
      <c r="S242" s="126"/>
      <c r="T242" s="126"/>
      <c r="U242" s="127"/>
      <c r="V242" s="127"/>
      <c r="W242" s="128"/>
      <c r="X242" s="127"/>
      <c r="Y242" s="128"/>
      <c r="Z242" s="127"/>
      <c r="AA242" s="588"/>
    </row>
    <row r="243" spans="1:27" ht="12.75" hidden="1">
      <c r="A243" s="151"/>
      <c r="B243" s="335"/>
      <c r="C243" s="337"/>
      <c r="D243" s="337"/>
      <c r="E243" s="337"/>
      <c r="F243" s="337"/>
      <c r="G243" s="337"/>
      <c r="H243" s="337"/>
      <c r="I243" s="337"/>
      <c r="J243" s="337"/>
      <c r="K243" s="345"/>
      <c r="L243" s="344"/>
      <c r="M243" s="344"/>
      <c r="N243" s="279"/>
      <c r="O243" s="345"/>
      <c r="P243" s="123"/>
      <c r="Q243" s="126"/>
      <c r="R243" s="126"/>
      <c r="S243" s="126"/>
      <c r="T243" s="126"/>
      <c r="U243" s="127"/>
      <c r="V243" s="127"/>
      <c r="W243" s="128"/>
      <c r="X243" s="127"/>
      <c r="Y243" s="128"/>
      <c r="Z243" s="127"/>
      <c r="AA243" s="588"/>
    </row>
    <row r="244" spans="1:27" ht="12.75" hidden="1">
      <c r="A244" s="151"/>
      <c r="B244" s="335"/>
      <c r="C244" s="337"/>
      <c r="D244" s="337"/>
      <c r="E244" s="337"/>
      <c r="F244" s="337"/>
      <c r="G244" s="337"/>
      <c r="H244" s="337"/>
      <c r="I244" s="337"/>
      <c r="J244" s="337"/>
      <c r="K244" s="345"/>
      <c r="L244" s="344"/>
      <c r="M244" s="344"/>
      <c r="N244" s="279"/>
      <c r="O244" s="345"/>
      <c r="P244" s="123"/>
      <c r="Q244" s="126"/>
      <c r="R244" s="126"/>
      <c r="S244" s="126"/>
      <c r="T244" s="126"/>
      <c r="U244" s="127"/>
      <c r="V244" s="127"/>
      <c r="W244" s="128"/>
      <c r="X244" s="127"/>
      <c r="Y244" s="128"/>
      <c r="Z244" s="127"/>
      <c r="AA244" s="588"/>
    </row>
    <row r="245" spans="1:27" ht="12.75" hidden="1">
      <c r="A245" s="151"/>
      <c r="B245" s="335"/>
      <c r="C245" s="337"/>
      <c r="D245" s="337"/>
      <c r="E245" s="337"/>
      <c r="F245" s="337"/>
      <c r="G245" s="337"/>
      <c r="H245" s="337"/>
      <c r="I245" s="337"/>
      <c r="J245" s="337"/>
      <c r="K245" s="345"/>
      <c r="L245" s="344"/>
      <c r="M245" s="344"/>
      <c r="N245" s="279"/>
      <c r="O245" s="345"/>
      <c r="P245" s="123"/>
      <c r="Q245" s="126"/>
      <c r="R245" s="126"/>
      <c r="S245" s="126"/>
      <c r="T245" s="126"/>
      <c r="U245" s="127"/>
      <c r="V245" s="127"/>
      <c r="W245" s="128"/>
      <c r="X245" s="127"/>
      <c r="Y245" s="128"/>
      <c r="Z245" s="127"/>
      <c r="AA245" s="588"/>
    </row>
    <row r="246" spans="1:27" ht="12.75" hidden="1">
      <c r="A246" s="151"/>
      <c r="B246" s="335"/>
      <c r="C246" s="337"/>
      <c r="D246" s="337"/>
      <c r="E246" s="337"/>
      <c r="F246" s="337"/>
      <c r="G246" s="337"/>
      <c r="H246" s="337"/>
      <c r="I246" s="337"/>
      <c r="J246" s="337"/>
      <c r="K246" s="345"/>
      <c r="L246" s="344"/>
      <c r="M246" s="344"/>
      <c r="N246" s="279"/>
      <c r="O246" s="345"/>
      <c r="P246" s="123"/>
      <c r="Q246" s="126"/>
      <c r="R246" s="126"/>
      <c r="S246" s="126"/>
      <c r="T246" s="126"/>
      <c r="U246" s="127"/>
      <c r="V246" s="127"/>
      <c r="W246" s="128"/>
      <c r="X246" s="127"/>
      <c r="Y246" s="128"/>
      <c r="Z246" s="127"/>
      <c r="AA246" s="588"/>
    </row>
    <row r="247" spans="1:27" ht="12.75" hidden="1">
      <c r="A247" s="151"/>
      <c r="B247" s="335"/>
      <c r="C247" s="337"/>
      <c r="D247" s="337"/>
      <c r="E247" s="337"/>
      <c r="F247" s="337"/>
      <c r="G247" s="337"/>
      <c r="H247" s="337"/>
      <c r="I247" s="337"/>
      <c r="J247" s="337"/>
      <c r="K247" s="345"/>
      <c r="L247" s="344"/>
      <c r="M247" s="344"/>
      <c r="N247" s="279"/>
      <c r="O247" s="345"/>
      <c r="P247" s="123"/>
      <c r="Q247" s="126"/>
      <c r="R247" s="126"/>
      <c r="S247" s="126"/>
      <c r="T247" s="126"/>
      <c r="U247" s="127"/>
      <c r="V247" s="127"/>
      <c r="W247" s="128"/>
      <c r="X247" s="127"/>
      <c r="Y247" s="128"/>
      <c r="Z247" s="127"/>
      <c r="AA247" s="588"/>
    </row>
    <row r="248" spans="1:27" ht="12.75" hidden="1">
      <c r="A248" s="151"/>
      <c r="B248" s="335"/>
      <c r="C248" s="337"/>
      <c r="D248" s="337"/>
      <c r="E248" s="337"/>
      <c r="F248" s="337"/>
      <c r="G248" s="337"/>
      <c r="H248" s="337"/>
      <c r="I248" s="337"/>
      <c r="J248" s="337"/>
      <c r="K248" s="345"/>
      <c r="L248" s="344"/>
      <c r="M248" s="344"/>
      <c r="N248" s="279"/>
      <c r="O248" s="345"/>
      <c r="P248" s="123"/>
      <c r="Q248" s="126"/>
      <c r="R248" s="126"/>
      <c r="S248" s="126"/>
      <c r="T248" s="126"/>
      <c r="U248" s="127"/>
      <c r="V248" s="127"/>
      <c r="W248" s="128"/>
      <c r="X248" s="127"/>
      <c r="Y248" s="128"/>
      <c r="Z248" s="127"/>
      <c r="AA248" s="588"/>
    </row>
    <row r="249" spans="1:27" ht="12.75" hidden="1">
      <c r="A249" s="151"/>
      <c r="B249" s="335"/>
      <c r="C249" s="337"/>
      <c r="D249" s="337"/>
      <c r="E249" s="337"/>
      <c r="F249" s="337"/>
      <c r="G249" s="337"/>
      <c r="H249" s="337"/>
      <c r="I249" s="337"/>
      <c r="J249" s="337"/>
      <c r="K249" s="345"/>
      <c r="L249" s="344"/>
      <c r="M249" s="344"/>
      <c r="N249" s="279"/>
      <c r="O249" s="345"/>
      <c r="P249" s="123"/>
      <c r="Q249" s="126"/>
      <c r="R249" s="126"/>
      <c r="S249" s="126"/>
      <c r="T249" s="126"/>
      <c r="U249" s="127"/>
      <c r="V249" s="127"/>
      <c r="W249" s="128"/>
      <c r="X249" s="127"/>
      <c r="Y249" s="128"/>
      <c r="Z249" s="127"/>
      <c r="AA249" s="588"/>
    </row>
    <row r="250" spans="1:27" ht="12.75" hidden="1">
      <c r="A250" s="151"/>
      <c r="B250" s="335"/>
      <c r="C250" s="337"/>
      <c r="D250" s="337"/>
      <c r="E250" s="337"/>
      <c r="F250" s="337"/>
      <c r="G250" s="337"/>
      <c r="H250" s="337"/>
      <c r="I250" s="337"/>
      <c r="J250" s="337"/>
      <c r="K250" s="345"/>
      <c r="L250" s="344"/>
      <c r="M250" s="344"/>
      <c r="N250" s="279"/>
      <c r="O250" s="345"/>
      <c r="P250" s="123"/>
      <c r="Q250" s="126"/>
      <c r="R250" s="126"/>
      <c r="S250" s="126"/>
      <c r="T250" s="126"/>
      <c r="U250" s="127"/>
      <c r="V250" s="127"/>
      <c r="W250" s="128"/>
      <c r="X250" s="127"/>
      <c r="Y250" s="128"/>
      <c r="Z250" s="127"/>
      <c r="AA250" s="588"/>
    </row>
    <row r="251" spans="1:27" ht="12.75" hidden="1">
      <c r="A251" s="151"/>
      <c r="B251" s="335"/>
      <c r="C251" s="337"/>
      <c r="D251" s="337"/>
      <c r="E251" s="337"/>
      <c r="F251" s="337"/>
      <c r="G251" s="337"/>
      <c r="H251" s="337"/>
      <c r="I251" s="337"/>
      <c r="J251" s="337"/>
      <c r="K251" s="345"/>
      <c r="L251" s="344"/>
      <c r="M251" s="344"/>
      <c r="N251" s="279"/>
      <c r="O251" s="345"/>
      <c r="P251" s="123"/>
      <c r="Q251" s="126"/>
      <c r="R251" s="126"/>
      <c r="S251" s="126"/>
      <c r="T251" s="126"/>
      <c r="U251" s="127"/>
      <c r="V251" s="127"/>
      <c r="W251" s="128"/>
      <c r="X251" s="127"/>
      <c r="Y251" s="128"/>
      <c r="Z251" s="127"/>
      <c r="AA251" s="588"/>
    </row>
    <row r="252" spans="1:27" ht="12.75" hidden="1">
      <c r="A252" s="151"/>
      <c r="B252" s="335"/>
      <c r="C252" s="337"/>
      <c r="D252" s="337"/>
      <c r="E252" s="337"/>
      <c r="F252" s="337"/>
      <c r="G252" s="337"/>
      <c r="H252" s="337"/>
      <c r="I252" s="337"/>
      <c r="J252" s="337"/>
      <c r="K252" s="345"/>
      <c r="L252" s="344"/>
      <c r="M252" s="344"/>
      <c r="N252" s="279"/>
      <c r="O252" s="345"/>
      <c r="P252" s="123"/>
      <c r="Q252" s="126"/>
      <c r="R252" s="126"/>
      <c r="S252" s="126"/>
      <c r="T252" s="126"/>
      <c r="U252" s="127"/>
      <c r="V252" s="127"/>
      <c r="W252" s="128"/>
      <c r="X252" s="127"/>
      <c r="Y252" s="128"/>
      <c r="Z252" s="127"/>
      <c r="AA252" s="588"/>
    </row>
    <row r="253" spans="1:27" ht="12.75" hidden="1">
      <c r="A253" s="151"/>
      <c r="B253" s="335"/>
      <c r="C253" s="337"/>
      <c r="D253" s="337"/>
      <c r="E253" s="337"/>
      <c r="F253" s="337"/>
      <c r="G253" s="337"/>
      <c r="H253" s="337"/>
      <c r="I253" s="337"/>
      <c r="J253" s="337"/>
      <c r="K253" s="345"/>
      <c r="L253" s="344"/>
      <c r="M253" s="344"/>
      <c r="N253" s="279"/>
      <c r="O253" s="345"/>
      <c r="P253" s="123"/>
      <c r="Q253" s="126"/>
      <c r="R253" s="126"/>
      <c r="S253" s="126"/>
      <c r="T253" s="126"/>
      <c r="U253" s="127"/>
      <c r="V253" s="127"/>
      <c r="W253" s="128"/>
      <c r="X253" s="127"/>
      <c r="Y253" s="128"/>
      <c r="Z253" s="127"/>
      <c r="AA253" s="588"/>
    </row>
    <row r="254" spans="1:27" ht="12.75" hidden="1">
      <c r="A254" s="151"/>
      <c r="B254" s="335"/>
      <c r="C254" s="337"/>
      <c r="D254" s="337"/>
      <c r="E254" s="337"/>
      <c r="F254" s="337"/>
      <c r="G254" s="337"/>
      <c r="H254" s="337"/>
      <c r="I254" s="337"/>
      <c r="J254" s="337"/>
      <c r="K254" s="345"/>
      <c r="L254" s="344"/>
      <c r="M254" s="344"/>
      <c r="N254" s="279"/>
      <c r="O254" s="345"/>
      <c r="P254" s="123"/>
      <c r="Q254" s="126"/>
      <c r="R254" s="126"/>
      <c r="S254" s="126"/>
      <c r="T254" s="126"/>
      <c r="U254" s="127"/>
      <c r="V254" s="127"/>
      <c r="W254" s="128"/>
      <c r="X254" s="127"/>
      <c r="Y254" s="128"/>
      <c r="Z254" s="127"/>
      <c r="AA254" s="588"/>
    </row>
    <row r="255" spans="1:27" ht="12.75" hidden="1">
      <c r="A255" s="151"/>
      <c r="B255" s="335"/>
      <c r="C255" s="337"/>
      <c r="D255" s="337"/>
      <c r="E255" s="337"/>
      <c r="F255" s="337"/>
      <c r="G255" s="337"/>
      <c r="H255" s="337"/>
      <c r="I255" s="337"/>
      <c r="J255" s="337"/>
      <c r="K255" s="345"/>
      <c r="L255" s="344"/>
      <c r="M255" s="344"/>
      <c r="N255" s="279"/>
      <c r="O255" s="345"/>
      <c r="P255" s="123"/>
      <c r="Q255" s="126"/>
      <c r="R255" s="126"/>
      <c r="S255" s="126"/>
      <c r="T255" s="126"/>
      <c r="U255" s="127"/>
      <c r="V255" s="127"/>
      <c r="W255" s="128"/>
      <c r="X255" s="127"/>
      <c r="Y255" s="128"/>
      <c r="Z255" s="127"/>
      <c r="AA255" s="588"/>
    </row>
    <row r="256" spans="1:27" ht="12.75" hidden="1">
      <c r="A256" s="151"/>
      <c r="B256" s="335"/>
      <c r="C256" s="337"/>
      <c r="D256" s="337"/>
      <c r="E256" s="337"/>
      <c r="F256" s="337"/>
      <c r="G256" s="337"/>
      <c r="H256" s="337"/>
      <c r="I256" s="337"/>
      <c r="J256" s="337"/>
      <c r="K256" s="345"/>
      <c r="L256" s="344"/>
      <c r="M256" s="344"/>
      <c r="N256" s="279"/>
      <c r="O256" s="345"/>
      <c r="P256" s="123"/>
      <c r="Q256" s="126"/>
      <c r="R256" s="126"/>
      <c r="S256" s="126"/>
      <c r="T256" s="126"/>
      <c r="U256" s="127"/>
      <c r="V256" s="127"/>
      <c r="W256" s="128"/>
      <c r="X256" s="127"/>
      <c r="Y256" s="128"/>
      <c r="Z256" s="127"/>
      <c r="AA256" s="588"/>
    </row>
    <row r="257" spans="1:27" ht="12.75" hidden="1">
      <c r="A257" s="151"/>
      <c r="B257" s="335"/>
      <c r="C257" s="337"/>
      <c r="D257" s="337"/>
      <c r="E257" s="337"/>
      <c r="F257" s="337"/>
      <c r="G257" s="337"/>
      <c r="H257" s="337"/>
      <c r="I257" s="337"/>
      <c r="J257" s="337"/>
      <c r="K257" s="345"/>
      <c r="L257" s="344"/>
      <c r="M257" s="344"/>
      <c r="N257" s="279"/>
      <c r="O257" s="345"/>
      <c r="P257" s="123"/>
      <c r="Q257" s="126"/>
      <c r="R257" s="126"/>
      <c r="S257" s="126"/>
      <c r="T257" s="126"/>
      <c r="U257" s="127"/>
      <c r="V257" s="127"/>
      <c r="W257" s="128"/>
      <c r="X257" s="127"/>
      <c r="Y257" s="128"/>
      <c r="Z257" s="127"/>
      <c r="AA257" s="588"/>
    </row>
    <row r="258" spans="1:27" ht="12.75" hidden="1">
      <c r="A258" s="151"/>
      <c r="B258" s="335"/>
      <c r="C258" s="337"/>
      <c r="D258" s="337"/>
      <c r="E258" s="337"/>
      <c r="F258" s="337"/>
      <c r="G258" s="337"/>
      <c r="H258" s="337"/>
      <c r="I258" s="337"/>
      <c r="J258" s="337"/>
      <c r="K258" s="345"/>
      <c r="L258" s="344"/>
      <c r="M258" s="344"/>
      <c r="N258" s="279"/>
      <c r="O258" s="345"/>
      <c r="P258" s="123"/>
      <c r="Q258" s="126"/>
      <c r="R258" s="126"/>
      <c r="S258" s="126"/>
      <c r="T258" s="126"/>
      <c r="U258" s="127"/>
      <c r="V258" s="127"/>
      <c r="W258" s="128"/>
      <c r="X258" s="127"/>
      <c r="Y258" s="128"/>
      <c r="Z258" s="127"/>
      <c r="AA258" s="588"/>
    </row>
    <row r="259" spans="1:27" ht="12.75" hidden="1">
      <c r="A259" s="151"/>
      <c r="B259" s="335"/>
      <c r="C259" s="337"/>
      <c r="D259" s="337"/>
      <c r="E259" s="337"/>
      <c r="F259" s="337"/>
      <c r="G259" s="337"/>
      <c r="H259" s="337"/>
      <c r="I259" s="337"/>
      <c r="J259" s="337"/>
      <c r="K259" s="345"/>
      <c r="L259" s="344"/>
      <c r="M259" s="344"/>
      <c r="N259" s="279"/>
      <c r="O259" s="345"/>
      <c r="P259" s="123"/>
      <c r="Q259" s="126"/>
      <c r="R259" s="126"/>
      <c r="S259" s="126"/>
      <c r="T259" s="126"/>
      <c r="U259" s="127"/>
      <c r="V259" s="127"/>
      <c r="W259" s="128"/>
      <c r="X259" s="127"/>
      <c r="Y259" s="128"/>
      <c r="Z259" s="127"/>
      <c r="AA259" s="588"/>
    </row>
    <row r="260" spans="1:27" ht="12.75" hidden="1">
      <c r="A260" s="151"/>
      <c r="B260" s="335"/>
      <c r="C260" s="337"/>
      <c r="D260" s="337"/>
      <c r="E260" s="337"/>
      <c r="F260" s="337"/>
      <c r="G260" s="337"/>
      <c r="H260" s="337"/>
      <c r="I260" s="337"/>
      <c r="J260" s="337"/>
      <c r="K260" s="345"/>
      <c r="L260" s="344"/>
      <c r="M260" s="344"/>
      <c r="N260" s="279"/>
      <c r="O260" s="345"/>
      <c r="P260" s="123"/>
      <c r="Q260" s="126"/>
      <c r="R260" s="126"/>
      <c r="S260" s="126"/>
      <c r="T260" s="126"/>
      <c r="U260" s="127"/>
      <c r="V260" s="127"/>
      <c r="W260" s="128"/>
      <c r="X260" s="127"/>
      <c r="Y260" s="128"/>
      <c r="Z260" s="127"/>
      <c r="AA260" s="588"/>
    </row>
    <row r="261" spans="1:27" ht="12.75" hidden="1">
      <c r="A261" s="151"/>
      <c r="B261" s="335"/>
      <c r="C261" s="337"/>
      <c r="D261" s="337"/>
      <c r="E261" s="337"/>
      <c r="F261" s="337"/>
      <c r="G261" s="337"/>
      <c r="H261" s="337"/>
      <c r="I261" s="337"/>
      <c r="J261" s="337"/>
      <c r="K261" s="345"/>
      <c r="L261" s="344"/>
      <c r="M261" s="344"/>
      <c r="N261" s="279"/>
      <c r="O261" s="345"/>
      <c r="P261" s="123"/>
      <c r="Q261" s="126"/>
      <c r="R261" s="126"/>
      <c r="S261" s="126"/>
      <c r="T261" s="126"/>
      <c r="U261" s="127"/>
      <c r="V261" s="127"/>
      <c r="W261" s="128"/>
      <c r="X261" s="127"/>
      <c r="Y261" s="128"/>
      <c r="Z261" s="127"/>
      <c r="AA261" s="588"/>
    </row>
    <row r="262" spans="1:27" ht="12.75" hidden="1">
      <c r="A262" s="151"/>
      <c r="B262" s="335"/>
      <c r="C262" s="337"/>
      <c r="D262" s="337"/>
      <c r="E262" s="337"/>
      <c r="F262" s="337"/>
      <c r="G262" s="337"/>
      <c r="H262" s="337"/>
      <c r="I262" s="337"/>
      <c r="J262" s="337"/>
      <c r="K262" s="345"/>
      <c r="L262" s="344"/>
      <c r="M262" s="344"/>
      <c r="N262" s="279"/>
      <c r="O262" s="345"/>
      <c r="P262" s="123"/>
      <c r="Q262" s="126"/>
      <c r="R262" s="126"/>
      <c r="S262" s="126"/>
      <c r="T262" s="126"/>
      <c r="U262" s="127"/>
      <c r="V262" s="127"/>
      <c r="W262" s="128"/>
      <c r="X262" s="127"/>
      <c r="Y262" s="128"/>
      <c r="Z262" s="127"/>
      <c r="AA262" s="588"/>
    </row>
    <row r="263" spans="1:27" ht="12.75" hidden="1">
      <c r="A263" s="151"/>
      <c r="B263" s="335"/>
      <c r="C263" s="337"/>
      <c r="D263" s="337"/>
      <c r="E263" s="337"/>
      <c r="F263" s="337"/>
      <c r="G263" s="337"/>
      <c r="H263" s="337"/>
      <c r="I263" s="337"/>
      <c r="J263" s="337"/>
      <c r="K263" s="345"/>
      <c r="L263" s="344"/>
      <c r="M263" s="344"/>
      <c r="N263" s="279"/>
      <c r="O263" s="345"/>
      <c r="P263" s="123"/>
      <c r="Q263" s="126"/>
      <c r="R263" s="126"/>
      <c r="S263" s="126"/>
      <c r="T263" s="126"/>
      <c r="U263" s="127"/>
      <c r="V263" s="127"/>
      <c r="W263" s="128"/>
      <c r="X263" s="127"/>
      <c r="Y263" s="128"/>
      <c r="Z263" s="127"/>
      <c r="AA263" s="588"/>
    </row>
    <row r="264" spans="1:27" ht="12.75" hidden="1">
      <c r="A264" s="151"/>
      <c r="B264" s="335"/>
      <c r="C264" s="337"/>
      <c r="D264" s="337"/>
      <c r="E264" s="337"/>
      <c r="F264" s="337"/>
      <c r="G264" s="337"/>
      <c r="H264" s="337"/>
      <c r="I264" s="337"/>
      <c r="J264" s="337"/>
      <c r="K264" s="345"/>
      <c r="L264" s="344"/>
      <c r="M264" s="344"/>
      <c r="N264" s="279"/>
      <c r="O264" s="345"/>
      <c r="P264" s="123"/>
      <c r="Q264" s="126"/>
      <c r="R264" s="126"/>
      <c r="S264" s="126"/>
      <c r="T264" s="126"/>
      <c r="U264" s="127"/>
      <c r="V264" s="127"/>
      <c r="W264" s="128"/>
      <c r="X264" s="127"/>
      <c r="Y264" s="128"/>
      <c r="Z264" s="127"/>
      <c r="AA264" s="588"/>
    </row>
    <row r="265" spans="1:27" ht="12.75" hidden="1">
      <c r="A265" s="151"/>
      <c r="B265" s="335"/>
      <c r="C265" s="337"/>
      <c r="D265" s="337"/>
      <c r="E265" s="337"/>
      <c r="F265" s="337"/>
      <c r="G265" s="337"/>
      <c r="H265" s="337"/>
      <c r="I265" s="337"/>
      <c r="J265" s="337"/>
      <c r="K265" s="345"/>
      <c r="L265" s="344"/>
      <c r="M265" s="344"/>
      <c r="N265" s="279"/>
      <c r="O265" s="345"/>
      <c r="P265" s="123"/>
      <c r="Q265" s="126"/>
      <c r="R265" s="126"/>
      <c r="S265" s="126"/>
      <c r="T265" s="126"/>
      <c r="U265" s="127"/>
      <c r="V265" s="127"/>
      <c r="W265" s="128"/>
      <c r="X265" s="127"/>
      <c r="Y265" s="128"/>
      <c r="Z265" s="127"/>
      <c r="AA265" s="588"/>
    </row>
    <row r="266" spans="1:27" ht="12.75" hidden="1">
      <c r="A266" s="151"/>
      <c r="B266" s="335"/>
      <c r="C266" s="337"/>
      <c r="D266" s="337"/>
      <c r="E266" s="337"/>
      <c r="F266" s="337"/>
      <c r="G266" s="337"/>
      <c r="H266" s="337"/>
      <c r="I266" s="337"/>
      <c r="J266" s="337"/>
      <c r="K266" s="345"/>
      <c r="L266" s="344"/>
      <c r="M266" s="344"/>
      <c r="N266" s="279"/>
      <c r="O266" s="345"/>
      <c r="P266" s="123"/>
      <c r="Q266" s="126"/>
      <c r="R266" s="126"/>
      <c r="S266" s="126"/>
      <c r="T266" s="126"/>
      <c r="U266" s="127"/>
      <c r="V266" s="127"/>
      <c r="W266" s="128"/>
      <c r="X266" s="127"/>
      <c r="Y266" s="128"/>
      <c r="Z266" s="127"/>
      <c r="AA266" s="588"/>
    </row>
    <row r="267" spans="1:27" ht="12.75" hidden="1">
      <c r="A267" s="151"/>
      <c r="B267" s="335"/>
      <c r="C267" s="337"/>
      <c r="D267" s="337"/>
      <c r="E267" s="337"/>
      <c r="F267" s="337"/>
      <c r="G267" s="337"/>
      <c r="H267" s="337"/>
      <c r="I267" s="337"/>
      <c r="J267" s="337"/>
      <c r="K267" s="345"/>
      <c r="L267" s="344"/>
      <c r="M267" s="344"/>
      <c r="N267" s="279"/>
      <c r="O267" s="345"/>
      <c r="P267" s="123"/>
      <c r="Q267" s="126"/>
      <c r="R267" s="126"/>
      <c r="S267" s="126"/>
      <c r="T267" s="126"/>
      <c r="U267" s="127"/>
      <c r="V267" s="127"/>
      <c r="W267" s="128"/>
      <c r="X267" s="127"/>
      <c r="Y267" s="128"/>
      <c r="Z267" s="127"/>
      <c r="AA267" s="588"/>
    </row>
    <row r="268" spans="1:27" ht="12.75" hidden="1">
      <c r="A268" s="151"/>
      <c r="B268" s="335"/>
      <c r="C268" s="337"/>
      <c r="D268" s="337"/>
      <c r="E268" s="337"/>
      <c r="F268" s="337"/>
      <c r="G268" s="337"/>
      <c r="H268" s="337"/>
      <c r="I268" s="337"/>
      <c r="J268" s="337"/>
      <c r="K268" s="345"/>
      <c r="L268" s="344"/>
      <c r="M268" s="344"/>
      <c r="N268" s="279"/>
      <c r="O268" s="345"/>
      <c r="P268" s="123"/>
      <c r="Q268" s="126"/>
      <c r="R268" s="126"/>
      <c r="S268" s="126"/>
      <c r="T268" s="126"/>
      <c r="U268" s="127"/>
      <c r="V268" s="127"/>
      <c r="W268" s="128"/>
      <c r="X268" s="127"/>
      <c r="Y268" s="128"/>
      <c r="Z268" s="127"/>
      <c r="AA268" s="588"/>
    </row>
    <row r="269" spans="1:27" ht="12.75" hidden="1">
      <c r="A269" s="151"/>
      <c r="B269" s="335"/>
      <c r="C269" s="337"/>
      <c r="D269" s="337"/>
      <c r="E269" s="337"/>
      <c r="F269" s="337"/>
      <c r="G269" s="337"/>
      <c r="H269" s="337"/>
      <c r="I269" s="337"/>
      <c r="J269" s="337"/>
      <c r="K269" s="345"/>
      <c r="L269" s="344"/>
      <c r="M269" s="344"/>
      <c r="N269" s="279"/>
      <c r="O269" s="345"/>
      <c r="P269" s="123"/>
      <c r="Q269" s="126"/>
      <c r="R269" s="126"/>
      <c r="S269" s="126"/>
      <c r="T269" s="126"/>
      <c r="U269" s="127"/>
      <c r="V269" s="127"/>
      <c r="W269" s="128"/>
      <c r="X269" s="127"/>
      <c r="Y269" s="128"/>
      <c r="Z269" s="127"/>
      <c r="AA269" s="588"/>
    </row>
    <row r="270" spans="1:27" ht="12.75" hidden="1">
      <c r="A270" s="151"/>
      <c r="B270" s="335"/>
      <c r="C270" s="337"/>
      <c r="D270" s="337"/>
      <c r="E270" s="337"/>
      <c r="F270" s="337"/>
      <c r="G270" s="337"/>
      <c r="H270" s="337"/>
      <c r="I270" s="337"/>
      <c r="J270" s="337"/>
      <c r="K270" s="345"/>
      <c r="L270" s="344"/>
      <c r="M270" s="344"/>
      <c r="N270" s="279"/>
      <c r="O270" s="345"/>
      <c r="P270" s="123"/>
      <c r="Q270" s="126"/>
      <c r="R270" s="126"/>
      <c r="S270" s="126"/>
      <c r="T270" s="126"/>
      <c r="U270" s="127"/>
      <c r="V270" s="127"/>
      <c r="W270" s="128"/>
      <c r="X270" s="127"/>
      <c r="Y270" s="128"/>
      <c r="Z270" s="127"/>
      <c r="AA270" s="588"/>
    </row>
    <row r="271" spans="1:27" ht="12.75" hidden="1">
      <c r="A271" s="151"/>
      <c r="B271" s="335"/>
      <c r="C271" s="337"/>
      <c r="D271" s="337"/>
      <c r="E271" s="337"/>
      <c r="F271" s="337"/>
      <c r="G271" s="337"/>
      <c r="H271" s="337"/>
      <c r="I271" s="337"/>
      <c r="J271" s="337"/>
      <c r="K271" s="345"/>
      <c r="L271" s="344"/>
      <c r="M271" s="344"/>
      <c r="N271" s="279"/>
      <c r="O271" s="345"/>
      <c r="P271" s="123"/>
      <c r="Q271" s="126"/>
      <c r="R271" s="126"/>
      <c r="S271" s="126"/>
      <c r="T271" s="126"/>
      <c r="U271" s="127"/>
      <c r="V271" s="127"/>
      <c r="W271" s="128"/>
      <c r="X271" s="127"/>
      <c r="Y271" s="128"/>
      <c r="Z271" s="127"/>
      <c r="AA271" s="588"/>
    </row>
    <row r="272" spans="1:27" ht="12.75" hidden="1">
      <c r="A272" s="151"/>
      <c r="B272" s="335"/>
      <c r="C272" s="337"/>
      <c r="D272" s="337"/>
      <c r="E272" s="337"/>
      <c r="F272" s="337"/>
      <c r="G272" s="337"/>
      <c r="H272" s="337"/>
      <c r="I272" s="337"/>
      <c r="J272" s="337"/>
      <c r="K272" s="345"/>
      <c r="L272" s="344"/>
      <c r="M272" s="344"/>
      <c r="N272" s="279"/>
      <c r="O272" s="345"/>
      <c r="P272" s="123"/>
      <c r="Q272" s="126"/>
      <c r="R272" s="126"/>
      <c r="S272" s="126"/>
      <c r="T272" s="126"/>
      <c r="U272" s="127"/>
      <c r="V272" s="127"/>
      <c r="W272" s="128"/>
      <c r="X272" s="127"/>
      <c r="Y272" s="128"/>
      <c r="Z272" s="127"/>
      <c r="AA272" s="588"/>
    </row>
    <row r="273" spans="1:27" ht="12.75" hidden="1">
      <c r="A273" s="151"/>
      <c r="B273" s="335"/>
      <c r="C273" s="337"/>
      <c r="D273" s="337"/>
      <c r="E273" s="337"/>
      <c r="F273" s="337"/>
      <c r="G273" s="337"/>
      <c r="H273" s="337"/>
      <c r="I273" s="337"/>
      <c r="J273" s="337"/>
      <c r="K273" s="345"/>
      <c r="L273" s="344"/>
      <c r="M273" s="344"/>
      <c r="N273" s="279"/>
      <c r="O273" s="345"/>
      <c r="P273" s="123"/>
      <c r="Q273" s="126"/>
      <c r="R273" s="126"/>
      <c r="S273" s="126"/>
      <c r="T273" s="126"/>
      <c r="U273" s="127"/>
      <c r="V273" s="127"/>
      <c r="W273" s="128"/>
      <c r="X273" s="127"/>
      <c r="Y273" s="128"/>
      <c r="Z273" s="127"/>
      <c r="AA273" s="588"/>
    </row>
    <row r="274" spans="1:27" ht="12.75" hidden="1">
      <c r="A274" s="151"/>
      <c r="B274" s="335"/>
      <c r="C274" s="337"/>
      <c r="D274" s="337"/>
      <c r="E274" s="337"/>
      <c r="F274" s="337"/>
      <c r="G274" s="337"/>
      <c r="H274" s="337"/>
      <c r="I274" s="337"/>
      <c r="J274" s="337"/>
      <c r="K274" s="345"/>
      <c r="L274" s="344"/>
      <c r="M274" s="344"/>
      <c r="N274" s="279"/>
      <c r="O274" s="345"/>
      <c r="P274" s="123"/>
      <c r="Q274" s="126"/>
      <c r="R274" s="126"/>
      <c r="S274" s="126"/>
      <c r="T274" s="126"/>
      <c r="U274" s="127"/>
      <c r="V274" s="127"/>
      <c r="W274" s="128"/>
      <c r="X274" s="127"/>
      <c r="Y274" s="128"/>
      <c r="Z274" s="127"/>
      <c r="AA274" s="588"/>
    </row>
    <row r="275" spans="1:27" ht="12.75" hidden="1">
      <c r="A275" s="151"/>
      <c r="B275" s="335"/>
      <c r="C275" s="337"/>
      <c r="D275" s="337"/>
      <c r="E275" s="337"/>
      <c r="F275" s="337"/>
      <c r="G275" s="337"/>
      <c r="H275" s="337"/>
      <c r="I275" s="337"/>
      <c r="J275" s="337"/>
      <c r="K275" s="345"/>
      <c r="L275" s="344"/>
      <c r="M275" s="344"/>
      <c r="N275" s="279"/>
      <c r="O275" s="345"/>
      <c r="P275" s="123"/>
      <c r="Q275" s="126"/>
      <c r="R275" s="126"/>
      <c r="S275" s="126"/>
      <c r="T275" s="126"/>
      <c r="U275" s="127"/>
      <c r="V275" s="127"/>
      <c r="W275" s="128"/>
      <c r="X275" s="127"/>
      <c r="Y275" s="128"/>
      <c r="Z275" s="127"/>
      <c r="AA275" s="588"/>
    </row>
    <row r="276" spans="1:27" ht="12.75" hidden="1">
      <c r="A276" s="151"/>
      <c r="B276" s="335"/>
      <c r="C276" s="337"/>
      <c r="D276" s="337"/>
      <c r="E276" s="337"/>
      <c r="F276" s="337"/>
      <c r="G276" s="337"/>
      <c r="H276" s="337"/>
      <c r="I276" s="337"/>
      <c r="J276" s="337"/>
      <c r="K276" s="345"/>
      <c r="L276" s="344"/>
      <c r="M276" s="344"/>
      <c r="N276" s="279"/>
      <c r="O276" s="345"/>
      <c r="P276" s="123"/>
      <c r="Q276" s="126"/>
      <c r="R276" s="126"/>
      <c r="S276" s="126"/>
      <c r="T276" s="126"/>
      <c r="U276" s="127"/>
      <c r="V276" s="127"/>
      <c r="W276" s="128"/>
      <c r="X276" s="127"/>
      <c r="Y276" s="128"/>
      <c r="Z276" s="127"/>
      <c r="AA276" s="588"/>
    </row>
    <row r="277" spans="1:27" ht="12.75" hidden="1">
      <c r="A277" s="151"/>
      <c r="B277" s="335"/>
      <c r="C277" s="337"/>
      <c r="D277" s="337"/>
      <c r="E277" s="337"/>
      <c r="F277" s="337"/>
      <c r="G277" s="337"/>
      <c r="H277" s="337"/>
      <c r="I277" s="337"/>
      <c r="J277" s="337"/>
      <c r="K277" s="345"/>
      <c r="L277" s="344"/>
      <c r="M277" s="344"/>
      <c r="N277" s="279"/>
      <c r="O277" s="345"/>
      <c r="P277" s="123"/>
      <c r="Q277" s="126"/>
      <c r="R277" s="126"/>
      <c r="S277" s="126"/>
      <c r="T277" s="126"/>
      <c r="U277" s="127"/>
      <c r="V277" s="127"/>
      <c r="W277" s="128"/>
      <c r="X277" s="127"/>
      <c r="Y277" s="128"/>
      <c r="Z277" s="127"/>
      <c r="AA277" s="588"/>
    </row>
    <row r="278" spans="1:27" ht="12.75" hidden="1">
      <c r="A278" s="151"/>
      <c r="B278" s="335"/>
      <c r="C278" s="337"/>
      <c r="D278" s="337"/>
      <c r="E278" s="337"/>
      <c r="F278" s="337"/>
      <c r="G278" s="337"/>
      <c r="H278" s="337"/>
      <c r="I278" s="337"/>
      <c r="J278" s="337"/>
      <c r="K278" s="345"/>
      <c r="L278" s="344"/>
      <c r="M278" s="344"/>
      <c r="N278" s="279"/>
      <c r="O278" s="345"/>
      <c r="P278" s="123"/>
      <c r="Q278" s="126"/>
      <c r="R278" s="126"/>
      <c r="S278" s="126"/>
      <c r="T278" s="126"/>
      <c r="U278" s="127"/>
      <c r="V278" s="127"/>
      <c r="W278" s="128"/>
      <c r="X278" s="127"/>
      <c r="Y278" s="128"/>
      <c r="Z278" s="127"/>
      <c r="AA278" s="588"/>
    </row>
    <row r="279" spans="1:27" ht="12.75" hidden="1">
      <c r="A279" s="151"/>
      <c r="B279" s="335"/>
      <c r="C279" s="337"/>
      <c r="D279" s="337"/>
      <c r="E279" s="337"/>
      <c r="F279" s="337"/>
      <c r="G279" s="337"/>
      <c r="H279" s="337"/>
      <c r="I279" s="337"/>
      <c r="J279" s="337"/>
      <c r="K279" s="345"/>
      <c r="L279" s="344"/>
      <c r="M279" s="344"/>
      <c r="N279" s="279"/>
      <c r="O279" s="345"/>
      <c r="P279" s="123"/>
      <c r="Q279" s="126"/>
      <c r="R279" s="126"/>
      <c r="S279" s="126"/>
      <c r="T279" s="126"/>
      <c r="U279" s="127"/>
      <c r="V279" s="127"/>
      <c r="W279" s="128"/>
      <c r="X279" s="127"/>
      <c r="Y279" s="128"/>
      <c r="Z279" s="127"/>
      <c r="AA279" s="588"/>
    </row>
    <row r="280" spans="1:27" ht="12.75" hidden="1">
      <c r="A280" s="151"/>
      <c r="B280" s="335"/>
      <c r="C280" s="337"/>
      <c r="D280" s="337"/>
      <c r="E280" s="337"/>
      <c r="F280" s="337"/>
      <c r="G280" s="337"/>
      <c r="H280" s="337"/>
      <c r="I280" s="337"/>
      <c r="J280" s="337"/>
      <c r="K280" s="345"/>
      <c r="L280" s="344"/>
      <c r="M280" s="344"/>
      <c r="N280" s="279"/>
      <c r="O280" s="345"/>
      <c r="P280" s="123"/>
      <c r="Q280" s="126"/>
      <c r="R280" s="126"/>
      <c r="S280" s="126"/>
      <c r="T280" s="126"/>
      <c r="U280" s="127"/>
      <c r="V280" s="127"/>
      <c r="W280" s="128"/>
      <c r="X280" s="127"/>
      <c r="Y280" s="128"/>
      <c r="Z280" s="127"/>
      <c r="AA280" s="588"/>
    </row>
    <row r="281" spans="1:27" ht="12.75" hidden="1">
      <c r="A281" s="151"/>
      <c r="B281" s="335"/>
      <c r="C281" s="337"/>
      <c r="D281" s="337"/>
      <c r="E281" s="337"/>
      <c r="F281" s="337"/>
      <c r="G281" s="337"/>
      <c r="H281" s="337"/>
      <c r="I281" s="337"/>
      <c r="J281" s="337"/>
      <c r="K281" s="345"/>
      <c r="L281" s="344"/>
      <c r="M281" s="344"/>
      <c r="N281" s="279"/>
      <c r="O281" s="345"/>
      <c r="P281" s="123"/>
      <c r="Q281" s="126"/>
      <c r="R281" s="126"/>
      <c r="S281" s="126"/>
      <c r="T281" s="126"/>
      <c r="U281" s="127"/>
      <c r="V281" s="127"/>
      <c r="W281" s="128"/>
      <c r="X281" s="127"/>
      <c r="Y281" s="128"/>
      <c r="Z281" s="127"/>
      <c r="AA281" s="588"/>
    </row>
    <row r="282" spans="1:27" s="170" customFormat="1" ht="12.75" hidden="1">
      <c r="A282" s="168"/>
      <c r="B282" s="341"/>
      <c r="C282" s="342"/>
      <c r="D282" s="342"/>
      <c r="E282" s="342"/>
      <c r="F282" s="342"/>
      <c r="G282" s="342"/>
      <c r="H282" s="342"/>
      <c r="I282" s="342"/>
      <c r="J282" s="342"/>
      <c r="K282" s="345"/>
      <c r="L282" s="343"/>
      <c r="M282" s="343"/>
      <c r="N282" s="280"/>
      <c r="O282" s="331"/>
      <c r="P282" s="116"/>
      <c r="Q282" s="119"/>
      <c r="R282" s="119"/>
      <c r="S282" s="119"/>
      <c r="T282" s="119"/>
      <c r="U282" s="120"/>
      <c r="V282" s="120"/>
      <c r="W282" s="132"/>
      <c r="X282" s="120"/>
      <c r="Y282" s="132"/>
      <c r="Z282" s="120"/>
      <c r="AA282" s="587"/>
    </row>
    <row r="283" spans="1:27" ht="12.75" hidden="1">
      <c r="A283" s="151"/>
      <c r="B283" s="335"/>
      <c r="C283" s="337"/>
      <c r="D283" s="337"/>
      <c r="E283" s="337"/>
      <c r="F283" s="337"/>
      <c r="G283" s="337"/>
      <c r="H283" s="337"/>
      <c r="I283" s="337"/>
      <c r="J283" s="337"/>
      <c r="K283" s="345"/>
      <c r="L283" s="344"/>
      <c r="M283" s="344"/>
      <c r="N283" s="279"/>
      <c r="O283" s="345"/>
      <c r="P283" s="123"/>
      <c r="Q283" s="126"/>
      <c r="R283" s="126"/>
      <c r="S283" s="126"/>
      <c r="T283" s="126"/>
      <c r="U283" s="127"/>
      <c r="V283" s="127"/>
      <c r="W283" s="128"/>
      <c r="X283" s="127"/>
      <c r="Y283" s="128"/>
      <c r="Z283" s="127"/>
      <c r="AA283" s="588"/>
    </row>
    <row r="284" spans="1:27" ht="12.75" hidden="1">
      <c r="A284" s="151"/>
      <c r="B284" s="335"/>
      <c r="C284" s="337"/>
      <c r="D284" s="337"/>
      <c r="E284" s="337"/>
      <c r="F284" s="337"/>
      <c r="G284" s="337"/>
      <c r="H284" s="337"/>
      <c r="I284" s="337"/>
      <c r="J284" s="337"/>
      <c r="K284" s="345"/>
      <c r="L284" s="344"/>
      <c r="M284" s="344"/>
      <c r="N284" s="279"/>
      <c r="O284" s="345"/>
      <c r="P284" s="123"/>
      <c r="Q284" s="126"/>
      <c r="R284" s="126"/>
      <c r="S284" s="126"/>
      <c r="T284" s="126"/>
      <c r="U284" s="127"/>
      <c r="V284" s="127"/>
      <c r="W284" s="128"/>
      <c r="X284" s="127"/>
      <c r="Y284" s="128"/>
      <c r="Z284" s="127"/>
      <c r="AA284" s="588"/>
    </row>
    <row r="285" spans="1:27" ht="12.75" hidden="1">
      <c r="A285" s="151"/>
      <c r="B285" s="335"/>
      <c r="C285" s="337"/>
      <c r="D285" s="337"/>
      <c r="E285" s="337"/>
      <c r="F285" s="337"/>
      <c r="G285" s="337"/>
      <c r="H285" s="337"/>
      <c r="I285" s="337"/>
      <c r="J285" s="337"/>
      <c r="K285" s="345"/>
      <c r="L285" s="344"/>
      <c r="M285" s="344"/>
      <c r="N285" s="279"/>
      <c r="O285" s="345"/>
      <c r="P285" s="123"/>
      <c r="Q285" s="126"/>
      <c r="R285" s="126"/>
      <c r="S285" s="126"/>
      <c r="T285" s="126"/>
      <c r="U285" s="127"/>
      <c r="V285" s="127"/>
      <c r="W285" s="128"/>
      <c r="X285" s="127"/>
      <c r="Y285" s="128"/>
      <c r="Z285" s="127"/>
      <c r="AA285" s="588"/>
    </row>
    <row r="286" spans="1:27" ht="12.75" hidden="1">
      <c r="A286" s="151"/>
      <c r="B286" s="335"/>
      <c r="C286" s="337"/>
      <c r="D286" s="337"/>
      <c r="E286" s="337"/>
      <c r="F286" s="337"/>
      <c r="G286" s="337"/>
      <c r="H286" s="337"/>
      <c r="I286" s="337"/>
      <c r="J286" s="337"/>
      <c r="K286" s="345"/>
      <c r="L286" s="344"/>
      <c r="M286" s="344"/>
      <c r="N286" s="279"/>
      <c r="O286" s="345"/>
      <c r="P286" s="123"/>
      <c r="Q286" s="126"/>
      <c r="R286" s="126"/>
      <c r="S286" s="126"/>
      <c r="T286" s="126"/>
      <c r="U286" s="127"/>
      <c r="V286" s="127"/>
      <c r="W286" s="128"/>
      <c r="X286" s="127"/>
      <c r="Y286" s="128"/>
      <c r="Z286" s="127"/>
      <c r="AA286" s="588"/>
    </row>
    <row r="287" spans="1:27" ht="12.75" hidden="1">
      <c r="A287" s="151"/>
      <c r="B287" s="335"/>
      <c r="C287" s="337"/>
      <c r="D287" s="337"/>
      <c r="E287" s="337"/>
      <c r="F287" s="337"/>
      <c r="G287" s="337"/>
      <c r="H287" s="337"/>
      <c r="I287" s="337"/>
      <c r="J287" s="337"/>
      <c r="K287" s="345"/>
      <c r="L287" s="344"/>
      <c r="M287" s="344"/>
      <c r="N287" s="279"/>
      <c r="O287" s="345"/>
      <c r="P287" s="123"/>
      <c r="Q287" s="126"/>
      <c r="R287" s="126"/>
      <c r="S287" s="126"/>
      <c r="T287" s="126"/>
      <c r="U287" s="127"/>
      <c r="V287" s="127"/>
      <c r="W287" s="128"/>
      <c r="X287" s="127"/>
      <c r="Y287" s="128"/>
      <c r="Z287" s="127"/>
      <c r="AA287" s="588"/>
    </row>
    <row r="288" spans="1:27" ht="12.75" hidden="1">
      <c r="A288" s="151"/>
      <c r="B288" s="335"/>
      <c r="C288" s="337"/>
      <c r="D288" s="337"/>
      <c r="E288" s="337"/>
      <c r="F288" s="337"/>
      <c r="G288" s="337"/>
      <c r="H288" s="337"/>
      <c r="I288" s="337"/>
      <c r="J288" s="337"/>
      <c r="K288" s="345"/>
      <c r="L288" s="344"/>
      <c r="M288" s="344"/>
      <c r="N288" s="279"/>
      <c r="O288" s="345"/>
      <c r="P288" s="123"/>
      <c r="Q288" s="126"/>
      <c r="R288" s="126"/>
      <c r="S288" s="126"/>
      <c r="T288" s="126"/>
      <c r="U288" s="127"/>
      <c r="V288" s="127"/>
      <c r="W288" s="128"/>
      <c r="X288" s="127"/>
      <c r="Y288" s="128"/>
      <c r="Z288" s="127"/>
      <c r="AA288" s="588"/>
    </row>
    <row r="289" spans="1:27" ht="12.75" hidden="1">
      <c r="A289" s="151"/>
      <c r="B289" s="335"/>
      <c r="C289" s="337"/>
      <c r="D289" s="337"/>
      <c r="E289" s="337"/>
      <c r="F289" s="337"/>
      <c r="G289" s="337"/>
      <c r="H289" s="337"/>
      <c r="I289" s="337"/>
      <c r="J289" s="337"/>
      <c r="K289" s="345"/>
      <c r="L289" s="344"/>
      <c r="M289" s="344"/>
      <c r="N289" s="279"/>
      <c r="O289" s="345"/>
      <c r="P289" s="123"/>
      <c r="Q289" s="126"/>
      <c r="R289" s="126"/>
      <c r="S289" s="126"/>
      <c r="T289" s="126"/>
      <c r="U289" s="127"/>
      <c r="V289" s="127"/>
      <c r="W289" s="128"/>
      <c r="X289" s="127"/>
      <c r="Y289" s="128"/>
      <c r="Z289" s="127"/>
      <c r="AA289" s="588"/>
    </row>
    <row r="290" spans="1:27" s="170" customFormat="1" ht="12.75" hidden="1">
      <c r="A290" s="168"/>
      <c r="B290" s="341"/>
      <c r="C290" s="342"/>
      <c r="D290" s="342"/>
      <c r="E290" s="342"/>
      <c r="F290" s="342"/>
      <c r="G290" s="342"/>
      <c r="H290" s="342"/>
      <c r="I290" s="342"/>
      <c r="J290" s="342"/>
      <c r="K290" s="345"/>
      <c r="L290" s="343"/>
      <c r="M290" s="343"/>
      <c r="N290" s="280"/>
      <c r="O290" s="331"/>
      <c r="P290" s="116"/>
      <c r="Q290" s="119"/>
      <c r="R290" s="119"/>
      <c r="S290" s="119"/>
      <c r="T290" s="119"/>
      <c r="U290" s="120"/>
      <c r="V290" s="120"/>
      <c r="W290" s="132"/>
      <c r="X290" s="120"/>
      <c r="Y290" s="132"/>
      <c r="Z290" s="120"/>
      <c r="AA290" s="587"/>
    </row>
    <row r="291" spans="1:27" ht="12.75" hidden="1">
      <c r="A291" s="151"/>
      <c r="B291" s="335"/>
      <c r="C291" s="337"/>
      <c r="D291" s="337"/>
      <c r="E291" s="337"/>
      <c r="F291" s="337"/>
      <c r="G291" s="337"/>
      <c r="H291" s="337"/>
      <c r="I291" s="337"/>
      <c r="J291" s="337"/>
      <c r="K291" s="345"/>
      <c r="L291" s="344"/>
      <c r="M291" s="344"/>
      <c r="N291" s="279"/>
      <c r="O291" s="345"/>
      <c r="P291" s="123"/>
      <c r="Q291" s="126"/>
      <c r="R291" s="126"/>
      <c r="S291" s="126"/>
      <c r="T291" s="126"/>
      <c r="U291" s="127"/>
      <c r="V291" s="127"/>
      <c r="W291" s="128"/>
      <c r="X291" s="127"/>
      <c r="Y291" s="128"/>
      <c r="Z291" s="127"/>
      <c r="AA291" s="588"/>
    </row>
    <row r="292" spans="1:27" ht="12.75" hidden="1">
      <c r="A292" s="151"/>
      <c r="B292" s="335"/>
      <c r="C292" s="337"/>
      <c r="D292" s="337"/>
      <c r="E292" s="337"/>
      <c r="F292" s="337"/>
      <c r="G292" s="337"/>
      <c r="H292" s="337"/>
      <c r="I292" s="337"/>
      <c r="J292" s="337"/>
      <c r="K292" s="345"/>
      <c r="L292" s="344"/>
      <c r="M292" s="344"/>
      <c r="N292" s="279"/>
      <c r="O292" s="345"/>
      <c r="P292" s="123"/>
      <c r="Q292" s="126"/>
      <c r="R292" s="126"/>
      <c r="S292" s="126"/>
      <c r="T292" s="126"/>
      <c r="U292" s="127"/>
      <c r="V292" s="127"/>
      <c r="W292" s="128"/>
      <c r="X292" s="127"/>
      <c r="Y292" s="128"/>
      <c r="Z292" s="127"/>
      <c r="AA292" s="588"/>
    </row>
    <row r="293" spans="1:27" ht="12.75" hidden="1">
      <c r="A293" s="151"/>
      <c r="B293" s="335"/>
      <c r="C293" s="337"/>
      <c r="D293" s="337"/>
      <c r="E293" s="337"/>
      <c r="F293" s="337"/>
      <c r="G293" s="337"/>
      <c r="H293" s="337"/>
      <c r="I293" s="337"/>
      <c r="J293" s="337"/>
      <c r="K293" s="345"/>
      <c r="L293" s="344"/>
      <c r="M293" s="344"/>
      <c r="N293" s="279"/>
      <c r="O293" s="345"/>
      <c r="P293" s="123"/>
      <c r="Q293" s="126"/>
      <c r="R293" s="126"/>
      <c r="S293" s="126"/>
      <c r="T293" s="126"/>
      <c r="U293" s="127"/>
      <c r="V293" s="127"/>
      <c r="W293" s="128"/>
      <c r="X293" s="127"/>
      <c r="Y293" s="128"/>
      <c r="Z293" s="127"/>
      <c r="AA293" s="588"/>
    </row>
    <row r="294" spans="1:27" ht="12.75" hidden="1">
      <c r="A294" s="151"/>
      <c r="B294" s="335"/>
      <c r="C294" s="337"/>
      <c r="D294" s="337"/>
      <c r="E294" s="337"/>
      <c r="F294" s="337"/>
      <c r="G294" s="337"/>
      <c r="H294" s="337"/>
      <c r="I294" s="337"/>
      <c r="J294" s="337"/>
      <c r="K294" s="345"/>
      <c r="L294" s="344"/>
      <c r="M294" s="344"/>
      <c r="N294" s="279"/>
      <c r="O294" s="345"/>
      <c r="P294" s="123"/>
      <c r="Q294" s="126"/>
      <c r="R294" s="126"/>
      <c r="S294" s="126"/>
      <c r="T294" s="126"/>
      <c r="U294" s="127"/>
      <c r="V294" s="127"/>
      <c r="W294" s="128"/>
      <c r="X294" s="127"/>
      <c r="Y294" s="128"/>
      <c r="Z294" s="127"/>
      <c r="AA294" s="588"/>
    </row>
    <row r="295" spans="1:27" ht="12.75" hidden="1">
      <c r="A295" s="151"/>
      <c r="B295" s="335"/>
      <c r="C295" s="337"/>
      <c r="D295" s="337"/>
      <c r="E295" s="337"/>
      <c r="F295" s="337"/>
      <c r="G295" s="337"/>
      <c r="H295" s="337"/>
      <c r="I295" s="337"/>
      <c r="J295" s="337"/>
      <c r="K295" s="345"/>
      <c r="L295" s="344"/>
      <c r="M295" s="344"/>
      <c r="N295" s="279"/>
      <c r="O295" s="345"/>
      <c r="P295" s="123"/>
      <c r="Q295" s="126"/>
      <c r="R295" s="126"/>
      <c r="S295" s="126"/>
      <c r="T295" s="126"/>
      <c r="U295" s="127"/>
      <c r="V295" s="127"/>
      <c r="W295" s="128"/>
      <c r="X295" s="127"/>
      <c r="Y295" s="128"/>
      <c r="Z295" s="127"/>
      <c r="AA295" s="588"/>
    </row>
    <row r="296" spans="1:27" ht="12.75" hidden="1">
      <c r="A296" s="151"/>
      <c r="B296" s="335"/>
      <c r="C296" s="337"/>
      <c r="D296" s="337"/>
      <c r="E296" s="337"/>
      <c r="F296" s="337"/>
      <c r="G296" s="337"/>
      <c r="H296" s="337"/>
      <c r="I296" s="337"/>
      <c r="J296" s="337"/>
      <c r="K296" s="345"/>
      <c r="L296" s="344"/>
      <c r="M296" s="344"/>
      <c r="N296" s="279"/>
      <c r="O296" s="345"/>
      <c r="P296" s="123"/>
      <c r="Q296" s="126"/>
      <c r="R296" s="126"/>
      <c r="S296" s="126"/>
      <c r="T296" s="126"/>
      <c r="U296" s="127"/>
      <c r="V296" s="127"/>
      <c r="W296" s="128"/>
      <c r="X296" s="127"/>
      <c r="Y296" s="128"/>
      <c r="Z296" s="127"/>
      <c r="AA296" s="588"/>
    </row>
    <row r="297" spans="1:27" ht="12.75" hidden="1">
      <c r="A297" s="151"/>
      <c r="B297" s="335"/>
      <c r="C297" s="337"/>
      <c r="D297" s="337"/>
      <c r="E297" s="337"/>
      <c r="F297" s="337"/>
      <c r="G297" s="337"/>
      <c r="H297" s="337"/>
      <c r="I297" s="337"/>
      <c r="J297" s="337"/>
      <c r="K297" s="345"/>
      <c r="L297" s="344"/>
      <c r="M297" s="344"/>
      <c r="N297" s="279"/>
      <c r="O297" s="345"/>
      <c r="P297" s="123"/>
      <c r="Q297" s="126"/>
      <c r="R297" s="126"/>
      <c r="S297" s="126"/>
      <c r="T297" s="126"/>
      <c r="U297" s="127"/>
      <c r="V297" s="127"/>
      <c r="W297" s="128"/>
      <c r="X297" s="127"/>
      <c r="Y297" s="128"/>
      <c r="Z297" s="127"/>
      <c r="AA297" s="588"/>
    </row>
    <row r="298" spans="1:27" ht="12.75" hidden="1">
      <c r="A298" s="151"/>
      <c r="B298" s="335"/>
      <c r="C298" s="337"/>
      <c r="D298" s="337"/>
      <c r="E298" s="337"/>
      <c r="F298" s="337"/>
      <c r="G298" s="337"/>
      <c r="H298" s="337"/>
      <c r="I298" s="337"/>
      <c r="J298" s="337"/>
      <c r="K298" s="345"/>
      <c r="L298" s="344"/>
      <c r="M298" s="344"/>
      <c r="N298" s="279"/>
      <c r="O298" s="345"/>
      <c r="P298" s="123"/>
      <c r="Q298" s="126"/>
      <c r="R298" s="126"/>
      <c r="S298" s="126"/>
      <c r="T298" s="126"/>
      <c r="U298" s="127"/>
      <c r="V298" s="127"/>
      <c r="W298" s="128"/>
      <c r="X298" s="127"/>
      <c r="Y298" s="128"/>
      <c r="Z298" s="127"/>
      <c r="AA298" s="588"/>
    </row>
    <row r="299" spans="1:27" ht="12.75" hidden="1">
      <c r="A299" s="151"/>
      <c r="B299" s="335"/>
      <c r="C299" s="337"/>
      <c r="D299" s="337"/>
      <c r="E299" s="337"/>
      <c r="F299" s="337"/>
      <c r="G299" s="337"/>
      <c r="H299" s="337"/>
      <c r="I299" s="337"/>
      <c r="J299" s="337"/>
      <c r="K299" s="345"/>
      <c r="L299" s="344"/>
      <c r="M299" s="344"/>
      <c r="N299" s="279"/>
      <c r="O299" s="345"/>
      <c r="P299" s="123"/>
      <c r="Q299" s="126"/>
      <c r="R299" s="126"/>
      <c r="S299" s="126"/>
      <c r="T299" s="126"/>
      <c r="U299" s="127"/>
      <c r="V299" s="127"/>
      <c r="W299" s="128"/>
      <c r="X299" s="127"/>
      <c r="Y299" s="128"/>
      <c r="Z299" s="127"/>
      <c r="AA299" s="588"/>
    </row>
    <row r="300" spans="1:27" ht="12.75" hidden="1">
      <c r="A300" s="151"/>
      <c r="B300" s="335"/>
      <c r="C300" s="337"/>
      <c r="D300" s="337"/>
      <c r="E300" s="337"/>
      <c r="F300" s="337"/>
      <c r="G300" s="337"/>
      <c r="H300" s="337"/>
      <c r="I300" s="337"/>
      <c r="J300" s="337"/>
      <c r="K300" s="345"/>
      <c r="L300" s="344"/>
      <c r="M300" s="344"/>
      <c r="N300" s="279"/>
      <c r="O300" s="345"/>
      <c r="P300" s="123"/>
      <c r="Q300" s="126"/>
      <c r="R300" s="126"/>
      <c r="S300" s="126"/>
      <c r="T300" s="126"/>
      <c r="U300" s="127"/>
      <c r="V300" s="127"/>
      <c r="W300" s="128"/>
      <c r="X300" s="127"/>
      <c r="Y300" s="128"/>
      <c r="Z300" s="127"/>
      <c r="AA300" s="588"/>
    </row>
    <row r="301" spans="1:27" ht="12.75" hidden="1">
      <c r="A301" s="151"/>
      <c r="B301" s="335"/>
      <c r="C301" s="337"/>
      <c r="D301" s="337"/>
      <c r="E301" s="337"/>
      <c r="F301" s="337"/>
      <c r="G301" s="337"/>
      <c r="H301" s="337"/>
      <c r="I301" s="337"/>
      <c r="J301" s="337"/>
      <c r="K301" s="345"/>
      <c r="L301" s="344"/>
      <c r="M301" s="344"/>
      <c r="N301" s="279"/>
      <c r="O301" s="345"/>
      <c r="P301" s="123"/>
      <c r="Q301" s="126"/>
      <c r="R301" s="126"/>
      <c r="S301" s="126"/>
      <c r="T301" s="126"/>
      <c r="U301" s="127"/>
      <c r="V301" s="127"/>
      <c r="W301" s="128"/>
      <c r="X301" s="127"/>
      <c r="Y301" s="128"/>
      <c r="Z301" s="127"/>
      <c r="AA301" s="588"/>
    </row>
    <row r="302" spans="1:27" ht="12.75" hidden="1">
      <c r="A302" s="151"/>
      <c r="B302" s="335"/>
      <c r="C302" s="337"/>
      <c r="D302" s="337"/>
      <c r="E302" s="337"/>
      <c r="F302" s="337"/>
      <c r="G302" s="337"/>
      <c r="H302" s="337"/>
      <c r="I302" s="337"/>
      <c r="J302" s="337"/>
      <c r="K302" s="345"/>
      <c r="L302" s="344"/>
      <c r="M302" s="344"/>
      <c r="N302" s="279"/>
      <c r="O302" s="345"/>
      <c r="P302" s="123"/>
      <c r="Q302" s="126"/>
      <c r="R302" s="126"/>
      <c r="S302" s="126"/>
      <c r="T302" s="126"/>
      <c r="U302" s="127"/>
      <c r="V302" s="127"/>
      <c r="W302" s="128"/>
      <c r="X302" s="127"/>
      <c r="Y302" s="128"/>
      <c r="Z302" s="127"/>
      <c r="AA302" s="588"/>
    </row>
    <row r="303" spans="1:27" ht="12.75" hidden="1">
      <c r="A303" s="151"/>
      <c r="B303" s="335"/>
      <c r="C303" s="337"/>
      <c r="D303" s="337"/>
      <c r="E303" s="337"/>
      <c r="F303" s="337"/>
      <c r="G303" s="337"/>
      <c r="H303" s="337"/>
      <c r="I303" s="337"/>
      <c r="J303" s="337"/>
      <c r="K303" s="345"/>
      <c r="L303" s="344"/>
      <c r="M303" s="344"/>
      <c r="N303" s="279"/>
      <c r="O303" s="345"/>
      <c r="P303" s="123"/>
      <c r="Q303" s="126"/>
      <c r="R303" s="126"/>
      <c r="S303" s="126"/>
      <c r="T303" s="126"/>
      <c r="U303" s="127"/>
      <c r="V303" s="127"/>
      <c r="W303" s="128"/>
      <c r="X303" s="127"/>
      <c r="Y303" s="128"/>
      <c r="Z303" s="127"/>
      <c r="AA303" s="588"/>
    </row>
    <row r="304" spans="1:27" ht="12.75" hidden="1">
      <c r="A304" s="151"/>
      <c r="B304" s="335"/>
      <c r="C304" s="337"/>
      <c r="D304" s="337"/>
      <c r="E304" s="337"/>
      <c r="F304" s="337"/>
      <c r="G304" s="337"/>
      <c r="H304" s="337"/>
      <c r="I304" s="337"/>
      <c r="J304" s="337"/>
      <c r="K304" s="345"/>
      <c r="L304" s="344"/>
      <c r="M304" s="344"/>
      <c r="N304" s="279"/>
      <c r="O304" s="345"/>
      <c r="P304" s="123"/>
      <c r="Q304" s="126"/>
      <c r="R304" s="126"/>
      <c r="S304" s="126"/>
      <c r="T304" s="126"/>
      <c r="U304" s="127"/>
      <c r="V304" s="127"/>
      <c r="W304" s="128"/>
      <c r="X304" s="127"/>
      <c r="Y304" s="128"/>
      <c r="Z304" s="127"/>
      <c r="AA304" s="588"/>
    </row>
    <row r="305" spans="1:27" ht="12.75" hidden="1">
      <c r="A305" s="151"/>
      <c r="B305" s="335"/>
      <c r="C305" s="337"/>
      <c r="D305" s="337"/>
      <c r="E305" s="337"/>
      <c r="F305" s="337"/>
      <c r="G305" s="337"/>
      <c r="H305" s="337"/>
      <c r="I305" s="337"/>
      <c r="J305" s="337"/>
      <c r="K305" s="345"/>
      <c r="L305" s="344"/>
      <c r="M305" s="344"/>
      <c r="N305" s="279"/>
      <c r="O305" s="345"/>
      <c r="P305" s="123"/>
      <c r="Q305" s="126"/>
      <c r="R305" s="126"/>
      <c r="S305" s="126"/>
      <c r="T305" s="126"/>
      <c r="U305" s="127"/>
      <c r="V305" s="127"/>
      <c r="W305" s="128"/>
      <c r="X305" s="127"/>
      <c r="Y305" s="128"/>
      <c r="Z305" s="127"/>
      <c r="AA305" s="588"/>
    </row>
    <row r="306" spans="1:27" ht="12.75" hidden="1">
      <c r="A306" s="151"/>
      <c r="B306" s="335"/>
      <c r="C306" s="337"/>
      <c r="D306" s="337"/>
      <c r="E306" s="337"/>
      <c r="F306" s="337"/>
      <c r="G306" s="337"/>
      <c r="H306" s="337"/>
      <c r="I306" s="337"/>
      <c r="J306" s="337"/>
      <c r="K306" s="345"/>
      <c r="L306" s="344"/>
      <c r="M306" s="344"/>
      <c r="N306" s="279"/>
      <c r="O306" s="345"/>
      <c r="P306" s="123"/>
      <c r="Q306" s="126"/>
      <c r="R306" s="126"/>
      <c r="S306" s="126"/>
      <c r="T306" s="126"/>
      <c r="U306" s="127"/>
      <c r="V306" s="127"/>
      <c r="W306" s="128"/>
      <c r="X306" s="127"/>
      <c r="Y306" s="128"/>
      <c r="Z306" s="127"/>
      <c r="AA306" s="588"/>
    </row>
    <row r="307" spans="1:27" ht="12.75" hidden="1">
      <c r="A307" s="151"/>
      <c r="B307" s="335"/>
      <c r="C307" s="337"/>
      <c r="D307" s="337"/>
      <c r="E307" s="337"/>
      <c r="F307" s="337"/>
      <c r="G307" s="337"/>
      <c r="H307" s="337"/>
      <c r="I307" s="337"/>
      <c r="J307" s="337"/>
      <c r="K307" s="345"/>
      <c r="L307" s="344"/>
      <c r="M307" s="344"/>
      <c r="N307" s="279"/>
      <c r="O307" s="345"/>
      <c r="P307" s="123"/>
      <c r="Q307" s="126"/>
      <c r="R307" s="126"/>
      <c r="S307" s="126"/>
      <c r="T307" s="126"/>
      <c r="U307" s="127"/>
      <c r="V307" s="127"/>
      <c r="W307" s="128"/>
      <c r="X307" s="127"/>
      <c r="Y307" s="128"/>
      <c r="Z307" s="127"/>
      <c r="AA307" s="588"/>
    </row>
    <row r="308" spans="1:27" ht="12.75" hidden="1">
      <c r="A308" s="151"/>
      <c r="B308" s="335"/>
      <c r="C308" s="337"/>
      <c r="D308" s="337"/>
      <c r="E308" s="337"/>
      <c r="F308" s="337"/>
      <c r="G308" s="337"/>
      <c r="H308" s="337"/>
      <c r="I308" s="337"/>
      <c r="J308" s="337"/>
      <c r="K308" s="345"/>
      <c r="L308" s="344"/>
      <c r="M308" s="344"/>
      <c r="N308" s="279"/>
      <c r="O308" s="345"/>
      <c r="P308" s="123"/>
      <c r="Q308" s="126"/>
      <c r="R308" s="126"/>
      <c r="S308" s="126"/>
      <c r="T308" s="126"/>
      <c r="U308" s="127"/>
      <c r="V308" s="127"/>
      <c r="W308" s="128"/>
      <c r="X308" s="127"/>
      <c r="Y308" s="128"/>
      <c r="Z308" s="127"/>
      <c r="AA308" s="588"/>
    </row>
    <row r="309" spans="1:27" ht="12.75" hidden="1">
      <c r="A309" s="151"/>
      <c r="B309" s="335"/>
      <c r="C309" s="337"/>
      <c r="D309" s="337"/>
      <c r="E309" s="337"/>
      <c r="F309" s="337"/>
      <c r="G309" s="337"/>
      <c r="H309" s="337"/>
      <c r="I309" s="337"/>
      <c r="J309" s="337"/>
      <c r="K309" s="345"/>
      <c r="L309" s="344"/>
      <c r="M309" s="344"/>
      <c r="N309" s="279"/>
      <c r="O309" s="345"/>
      <c r="P309" s="123"/>
      <c r="Q309" s="126"/>
      <c r="R309" s="126"/>
      <c r="S309" s="126"/>
      <c r="T309" s="126"/>
      <c r="U309" s="127"/>
      <c r="V309" s="127"/>
      <c r="W309" s="128"/>
      <c r="X309" s="127"/>
      <c r="Y309" s="128"/>
      <c r="Z309" s="127"/>
      <c r="AA309" s="588"/>
    </row>
    <row r="310" spans="1:27" ht="12.75" hidden="1">
      <c r="A310" s="151"/>
      <c r="B310" s="335"/>
      <c r="C310" s="337"/>
      <c r="D310" s="337"/>
      <c r="E310" s="337"/>
      <c r="F310" s="337"/>
      <c r="G310" s="337"/>
      <c r="H310" s="337"/>
      <c r="I310" s="337"/>
      <c r="J310" s="337"/>
      <c r="K310" s="345"/>
      <c r="L310" s="344"/>
      <c r="M310" s="344"/>
      <c r="N310" s="279"/>
      <c r="O310" s="345"/>
      <c r="P310" s="123"/>
      <c r="Q310" s="126"/>
      <c r="R310" s="126"/>
      <c r="S310" s="126"/>
      <c r="T310" s="126"/>
      <c r="U310" s="127"/>
      <c r="V310" s="127"/>
      <c r="W310" s="128"/>
      <c r="X310" s="127"/>
      <c r="Y310" s="128"/>
      <c r="Z310" s="127"/>
      <c r="AA310" s="588"/>
    </row>
    <row r="311" spans="1:27" ht="12.75" hidden="1">
      <c r="A311" s="151"/>
      <c r="B311" s="335"/>
      <c r="C311" s="337"/>
      <c r="D311" s="337"/>
      <c r="E311" s="337"/>
      <c r="F311" s="337"/>
      <c r="G311" s="337"/>
      <c r="H311" s="337"/>
      <c r="I311" s="337"/>
      <c r="J311" s="337"/>
      <c r="K311" s="345"/>
      <c r="L311" s="344"/>
      <c r="M311" s="344"/>
      <c r="N311" s="279"/>
      <c r="O311" s="345"/>
      <c r="P311" s="123"/>
      <c r="Q311" s="126"/>
      <c r="R311" s="126"/>
      <c r="S311" s="126"/>
      <c r="T311" s="126"/>
      <c r="U311" s="127"/>
      <c r="V311" s="127"/>
      <c r="W311" s="128"/>
      <c r="X311" s="127"/>
      <c r="Y311" s="128"/>
      <c r="Z311" s="127"/>
      <c r="AA311" s="588"/>
    </row>
    <row r="312" spans="1:27" ht="12.75" hidden="1">
      <c r="A312" s="151"/>
      <c r="B312" s="335"/>
      <c r="C312" s="337"/>
      <c r="D312" s="337"/>
      <c r="E312" s="337"/>
      <c r="F312" s="337"/>
      <c r="G312" s="337"/>
      <c r="H312" s="337"/>
      <c r="I312" s="337"/>
      <c r="J312" s="337"/>
      <c r="K312" s="345"/>
      <c r="L312" s="344"/>
      <c r="M312" s="344"/>
      <c r="N312" s="279"/>
      <c r="O312" s="345"/>
      <c r="P312" s="123"/>
      <c r="Q312" s="126"/>
      <c r="R312" s="126"/>
      <c r="S312" s="126"/>
      <c r="T312" s="126"/>
      <c r="U312" s="127"/>
      <c r="V312" s="127"/>
      <c r="W312" s="128"/>
      <c r="X312" s="127"/>
      <c r="Y312" s="128"/>
      <c r="Z312" s="127"/>
      <c r="AA312" s="588"/>
    </row>
    <row r="313" spans="1:27" ht="12.75" hidden="1">
      <c r="A313" s="151"/>
      <c r="B313" s="335"/>
      <c r="C313" s="337"/>
      <c r="D313" s="337"/>
      <c r="E313" s="337"/>
      <c r="F313" s="337"/>
      <c r="G313" s="337"/>
      <c r="H313" s="337"/>
      <c r="I313" s="337"/>
      <c r="J313" s="337"/>
      <c r="K313" s="345"/>
      <c r="L313" s="344"/>
      <c r="M313" s="344"/>
      <c r="N313" s="279"/>
      <c r="O313" s="345"/>
      <c r="P313" s="123"/>
      <c r="Q313" s="126"/>
      <c r="R313" s="126"/>
      <c r="S313" s="126"/>
      <c r="T313" s="126"/>
      <c r="U313" s="127"/>
      <c r="V313" s="127"/>
      <c r="W313" s="128"/>
      <c r="X313" s="127"/>
      <c r="Y313" s="128"/>
      <c r="Z313" s="127"/>
      <c r="AA313" s="588"/>
    </row>
    <row r="314" spans="1:27" ht="12.75" hidden="1">
      <c r="A314" s="151"/>
      <c r="B314" s="335"/>
      <c r="C314" s="337"/>
      <c r="D314" s="337"/>
      <c r="E314" s="337"/>
      <c r="F314" s="337"/>
      <c r="G314" s="337"/>
      <c r="H314" s="337"/>
      <c r="I314" s="337"/>
      <c r="J314" s="337"/>
      <c r="K314" s="345"/>
      <c r="L314" s="344"/>
      <c r="M314" s="344"/>
      <c r="N314" s="279"/>
      <c r="O314" s="345"/>
      <c r="P314" s="123"/>
      <c r="Q314" s="126"/>
      <c r="R314" s="126"/>
      <c r="S314" s="126"/>
      <c r="T314" s="126"/>
      <c r="U314" s="127"/>
      <c r="V314" s="127"/>
      <c r="W314" s="128"/>
      <c r="X314" s="127"/>
      <c r="Y314" s="128"/>
      <c r="Z314" s="127"/>
      <c r="AA314" s="588"/>
    </row>
    <row r="315" spans="1:27" s="170" customFormat="1" ht="12.75" hidden="1">
      <c r="A315" s="168"/>
      <c r="B315" s="341"/>
      <c r="C315" s="342"/>
      <c r="D315" s="342"/>
      <c r="E315" s="342"/>
      <c r="F315" s="342"/>
      <c r="G315" s="342"/>
      <c r="H315" s="342"/>
      <c r="I315" s="342"/>
      <c r="J315" s="342"/>
      <c r="K315" s="345"/>
      <c r="L315" s="343"/>
      <c r="M315" s="343"/>
      <c r="N315" s="280"/>
      <c r="O315" s="331"/>
      <c r="P315" s="116"/>
      <c r="Q315" s="119"/>
      <c r="R315" s="119"/>
      <c r="S315" s="119"/>
      <c r="T315" s="119"/>
      <c r="U315" s="120"/>
      <c r="V315" s="120"/>
      <c r="W315" s="132"/>
      <c r="X315" s="120"/>
      <c r="Y315" s="132"/>
      <c r="Z315" s="120"/>
      <c r="AA315" s="587"/>
    </row>
    <row r="316" spans="1:27" ht="12.75" hidden="1">
      <c r="A316" s="151"/>
      <c r="B316" s="335"/>
      <c r="C316" s="337"/>
      <c r="D316" s="337"/>
      <c r="E316" s="337"/>
      <c r="F316" s="337"/>
      <c r="G316" s="337"/>
      <c r="H316" s="337"/>
      <c r="I316" s="337"/>
      <c r="J316" s="337"/>
      <c r="K316" s="345"/>
      <c r="L316" s="344"/>
      <c r="M316" s="344"/>
      <c r="N316" s="279"/>
      <c r="O316" s="345"/>
      <c r="P316" s="123"/>
      <c r="Q316" s="126"/>
      <c r="R316" s="126"/>
      <c r="S316" s="126"/>
      <c r="T316" s="126"/>
      <c r="U316" s="127"/>
      <c r="V316" s="127"/>
      <c r="W316" s="128"/>
      <c r="X316" s="127"/>
      <c r="Y316" s="128"/>
      <c r="Z316" s="127"/>
      <c r="AA316" s="588"/>
    </row>
    <row r="317" spans="1:27" ht="12.75" hidden="1">
      <c r="A317" s="151"/>
      <c r="B317" s="335"/>
      <c r="C317" s="337"/>
      <c r="D317" s="337"/>
      <c r="E317" s="337"/>
      <c r="F317" s="337"/>
      <c r="G317" s="337"/>
      <c r="H317" s="337"/>
      <c r="I317" s="337"/>
      <c r="J317" s="337"/>
      <c r="K317" s="345"/>
      <c r="L317" s="344"/>
      <c r="M317" s="344"/>
      <c r="N317" s="279"/>
      <c r="O317" s="345"/>
      <c r="P317" s="123"/>
      <c r="Q317" s="126"/>
      <c r="R317" s="126"/>
      <c r="S317" s="126"/>
      <c r="T317" s="126"/>
      <c r="U317" s="127"/>
      <c r="V317" s="127"/>
      <c r="W317" s="128"/>
      <c r="X317" s="127"/>
      <c r="Y317" s="128"/>
      <c r="Z317" s="127"/>
      <c r="AA317" s="588"/>
    </row>
    <row r="318" spans="1:27" ht="12.75" hidden="1">
      <c r="A318" s="151"/>
      <c r="B318" s="335"/>
      <c r="C318" s="337"/>
      <c r="D318" s="337"/>
      <c r="E318" s="337"/>
      <c r="F318" s="337"/>
      <c r="G318" s="337"/>
      <c r="H318" s="337"/>
      <c r="I318" s="337"/>
      <c r="J318" s="337"/>
      <c r="K318" s="345"/>
      <c r="L318" s="344"/>
      <c r="M318" s="344"/>
      <c r="N318" s="279"/>
      <c r="O318" s="345"/>
      <c r="P318" s="123"/>
      <c r="Q318" s="126"/>
      <c r="R318" s="126"/>
      <c r="S318" s="126"/>
      <c r="T318" s="126"/>
      <c r="U318" s="127"/>
      <c r="V318" s="127"/>
      <c r="W318" s="128"/>
      <c r="X318" s="127"/>
      <c r="Y318" s="128"/>
      <c r="Z318" s="127"/>
      <c r="AA318" s="588"/>
    </row>
    <row r="319" spans="1:27" ht="12.75" hidden="1">
      <c r="A319" s="151"/>
      <c r="B319" s="335"/>
      <c r="C319" s="337"/>
      <c r="D319" s="337"/>
      <c r="E319" s="337"/>
      <c r="F319" s="337"/>
      <c r="G319" s="337"/>
      <c r="H319" s="337"/>
      <c r="I319" s="337"/>
      <c r="J319" s="337"/>
      <c r="K319" s="345"/>
      <c r="L319" s="344"/>
      <c r="M319" s="344"/>
      <c r="N319" s="279"/>
      <c r="O319" s="345"/>
      <c r="P319" s="123"/>
      <c r="Q319" s="126"/>
      <c r="R319" s="126"/>
      <c r="S319" s="126"/>
      <c r="T319" s="126"/>
      <c r="U319" s="127"/>
      <c r="V319" s="127"/>
      <c r="W319" s="128"/>
      <c r="X319" s="127"/>
      <c r="Y319" s="128"/>
      <c r="Z319" s="127"/>
      <c r="AA319" s="588"/>
    </row>
    <row r="320" spans="1:27" ht="12.75" hidden="1">
      <c r="A320" s="151"/>
      <c r="B320" s="335"/>
      <c r="C320" s="337"/>
      <c r="D320" s="337"/>
      <c r="E320" s="337"/>
      <c r="F320" s="337"/>
      <c r="G320" s="337"/>
      <c r="H320" s="337"/>
      <c r="I320" s="337"/>
      <c r="J320" s="337"/>
      <c r="K320" s="345"/>
      <c r="L320" s="344"/>
      <c r="M320" s="344"/>
      <c r="N320" s="279"/>
      <c r="O320" s="345"/>
      <c r="P320" s="123"/>
      <c r="Q320" s="126"/>
      <c r="R320" s="126"/>
      <c r="S320" s="126"/>
      <c r="T320" s="126"/>
      <c r="U320" s="127"/>
      <c r="V320" s="127"/>
      <c r="W320" s="128"/>
      <c r="X320" s="127"/>
      <c r="Y320" s="128"/>
      <c r="Z320" s="127"/>
      <c r="AA320" s="588"/>
    </row>
    <row r="321" spans="1:27" ht="12.75" hidden="1">
      <c r="A321" s="151"/>
      <c r="B321" s="335"/>
      <c r="C321" s="337"/>
      <c r="D321" s="337"/>
      <c r="E321" s="337"/>
      <c r="F321" s="337"/>
      <c r="G321" s="337"/>
      <c r="H321" s="337"/>
      <c r="I321" s="337"/>
      <c r="J321" s="337"/>
      <c r="K321" s="345"/>
      <c r="L321" s="344"/>
      <c r="M321" s="344"/>
      <c r="N321" s="279"/>
      <c r="O321" s="345"/>
      <c r="P321" s="123"/>
      <c r="Q321" s="126"/>
      <c r="R321" s="126"/>
      <c r="S321" s="126"/>
      <c r="T321" s="126"/>
      <c r="U321" s="127"/>
      <c r="V321" s="127"/>
      <c r="W321" s="128"/>
      <c r="X321" s="127"/>
      <c r="Y321" s="128"/>
      <c r="Z321" s="127"/>
      <c r="AA321" s="588"/>
    </row>
    <row r="322" spans="1:27" ht="12.75" hidden="1">
      <c r="A322" s="151"/>
      <c r="B322" s="335"/>
      <c r="C322" s="337"/>
      <c r="D322" s="337"/>
      <c r="E322" s="337"/>
      <c r="F322" s="337"/>
      <c r="G322" s="337"/>
      <c r="H322" s="337"/>
      <c r="I322" s="337"/>
      <c r="J322" s="337"/>
      <c r="K322" s="345"/>
      <c r="L322" s="344"/>
      <c r="M322" s="344"/>
      <c r="N322" s="279"/>
      <c r="O322" s="345"/>
      <c r="P322" s="123"/>
      <c r="Q322" s="126"/>
      <c r="R322" s="126"/>
      <c r="S322" s="126"/>
      <c r="T322" s="126"/>
      <c r="U322" s="127"/>
      <c r="V322" s="127"/>
      <c r="W322" s="128"/>
      <c r="X322" s="127"/>
      <c r="Y322" s="128"/>
      <c r="Z322" s="127"/>
      <c r="AA322" s="588"/>
    </row>
    <row r="323" spans="1:27" ht="12.75" hidden="1">
      <c r="A323" s="151"/>
      <c r="B323" s="335"/>
      <c r="C323" s="337"/>
      <c r="D323" s="337"/>
      <c r="E323" s="337"/>
      <c r="F323" s="337"/>
      <c r="G323" s="337"/>
      <c r="H323" s="337"/>
      <c r="I323" s="337"/>
      <c r="J323" s="337"/>
      <c r="K323" s="345"/>
      <c r="L323" s="344"/>
      <c r="M323" s="344"/>
      <c r="N323" s="279"/>
      <c r="O323" s="345"/>
      <c r="P323" s="123"/>
      <c r="Q323" s="126"/>
      <c r="R323" s="126"/>
      <c r="S323" s="126"/>
      <c r="T323" s="126"/>
      <c r="U323" s="127"/>
      <c r="V323" s="127"/>
      <c r="W323" s="128"/>
      <c r="X323" s="127"/>
      <c r="Y323" s="128"/>
      <c r="Z323" s="127"/>
      <c r="AA323" s="588"/>
    </row>
    <row r="324" spans="1:27" ht="12.75" hidden="1">
      <c r="A324" s="151"/>
      <c r="B324" s="335"/>
      <c r="C324" s="337"/>
      <c r="D324" s="337"/>
      <c r="E324" s="337"/>
      <c r="F324" s="337"/>
      <c r="G324" s="337"/>
      <c r="H324" s="337"/>
      <c r="I324" s="337"/>
      <c r="J324" s="337"/>
      <c r="K324" s="345"/>
      <c r="L324" s="344"/>
      <c r="M324" s="344"/>
      <c r="N324" s="279"/>
      <c r="O324" s="345"/>
      <c r="P324" s="123"/>
      <c r="Q324" s="126"/>
      <c r="R324" s="126"/>
      <c r="S324" s="126"/>
      <c r="T324" s="126"/>
      <c r="U324" s="127"/>
      <c r="V324" s="127"/>
      <c r="W324" s="128"/>
      <c r="X324" s="127"/>
      <c r="Y324" s="128"/>
      <c r="Z324" s="127"/>
      <c r="AA324" s="588"/>
    </row>
    <row r="325" spans="1:27" ht="12.75" hidden="1">
      <c r="A325" s="151"/>
      <c r="B325" s="335"/>
      <c r="C325" s="337"/>
      <c r="D325" s="337"/>
      <c r="E325" s="337"/>
      <c r="F325" s="337"/>
      <c r="G325" s="337"/>
      <c r="H325" s="337"/>
      <c r="I325" s="337"/>
      <c r="J325" s="337"/>
      <c r="K325" s="345"/>
      <c r="L325" s="344"/>
      <c r="M325" s="344"/>
      <c r="N325" s="279"/>
      <c r="O325" s="345"/>
      <c r="P325" s="123"/>
      <c r="Q325" s="126"/>
      <c r="R325" s="126"/>
      <c r="S325" s="126"/>
      <c r="T325" s="126"/>
      <c r="U325" s="127"/>
      <c r="V325" s="127"/>
      <c r="W325" s="128"/>
      <c r="X325" s="127"/>
      <c r="Y325" s="128"/>
      <c r="Z325" s="127"/>
      <c r="AA325" s="588"/>
    </row>
    <row r="326" spans="1:27" ht="12.75" hidden="1">
      <c r="A326" s="151"/>
      <c r="B326" s="335"/>
      <c r="C326" s="337"/>
      <c r="D326" s="337"/>
      <c r="E326" s="337"/>
      <c r="F326" s="337"/>
      <c r="G326" s="337"/>
      <c r="H326" s="337"/>
      <c r="I326" s="337"/>
      <c r="J326" s="337"/>
      <c r="K326" s="345"/>
      <c r="L326" s="344"/>
      <c r="M326" s="344"/>
      <c r="N326" s="279"/>
      <c r="O326" s="345"/>
      <c r="P326" s="123"/>
      <c r="Q326" s="126"/>
      <c r="R326" s="126"/>
      <c r="S326" s="126"/>
      <c r="T326" s="126"/>
      <c r="U326" s="127"/>
      <c r="V326" s="127"/>
      <c r="W326" s="128"/>
      <c r="X326" s="127"/>
      <c r="Y326" s="128"/>
      <c r="Z326" s="127"/>
      <c r="AA326" s="588"/>
    </row>
    <row r="327" spans="1:27" ht="12.75" hidden="1">
      <c r="A327" s="151"/>
      <c r="B327" s="335"/>
      <c r="C327" s="337"/>
      <c r="D327" s="337"/>
      <c r="E327" s="337"/>
      <c r="F327" s="337"/>
      <c r="G327" s="337"/>
      <c r="H327" s="337"/>
      <c r="I327" s="337"/>
      <c r="J327" s="337"/>
      <c r="K327" s="345"/>
      <c r="L327" s="344"/>
      <c r="M327" s="344"/>
      <c r="N327" s="279"/>
      <c r="O327" s="345"/>
      <c r="P327" s="123"/>
      <c r="Q327" s="126"/>
      <c r="R327" s="126"/>
      <c r="S327" s="126"/>
      <c r="T327" s="126"/>
      <c r="U327" s="127"/>
      <c r="V327" s="127"/>
      <c r="W327" s="128"/>
      <c r="X327" s="127"/>
      <c r="Y327" s="128"/>
      <c r="Z327" s="127"/>
      <c r="AA327" s="588"/>
    </row>
    <row r="328" spans="1:27" ht="12.75" hidden="1">
      <c r="A328" s="151"/>
      <c r="B328" s="335"/>
      <c r="C328" s="337"/>
      <c r="D328" s="337"/>
      <c r="E328" s="337"/>
      <c r="F328" s="337"/>
      <c r="G328" s="337"/>
      <c r="H328" s="337"/>
      <c r="I328" s="337"/>
      <c r="J328" s="337"/>
      <c r="K328" s="345"/>
      <c r="L328" s="344"/>
      <c r="M328" s="344"/>
      <c r="N328" s="279"/>
      <c r="O328" s="345"/>
      <c r="P328" s="123"/>
      <c r="Q328" s="126"/>
      <c r="R328" s="126"/>
      <c r="S328" s="126"/>
      <c r="T328" s="126"/>
      <c r="U328" s="127"/>
      <c r="V328" s="127"/>
      <c r="W328" s="128"/>
      <c r="X328" s="127"/>
      <c r="Y328" s="128"/>
      <c r="Z328" s="127"/>
      <c r="AA328" s="588"/>
    </row>
    <row r="329" spans="1:27" ht="12.75" hidden="1">
      <c r="A329" s="151"/>
      <c r="B329" s="335"/>
      <c r="C329" s="337"/>
      <c r="D329" s="337"/>
      <c r="E329" s="337"/>
      <c r="F329" s="337"/>
      <c r="G329" s="337"/>
      <c r="H329" s="337"/>
      <c r="I329" s="337"/>
      <c r="J329" s="337"/>
      <c r="K329" s="345"/>
      <c r="L329" s="344"/>
      <c r="M329" s="344"/>
      <c r="N329" s="279"/>
      <c r="O329" s="345"/>
      <c r="P329" s="123"/>
      <c r="Q329" s="126"/>
      <c r="R329" s="126"/>
      <c r="S329" s="126"/>
      <c r="T329" s="126"/>
      <c r="U329" s="127"/>
      <c r="V329" s="127"/>
      <c r="W329" s="128"/>
      <c r="X329" s="127"/>
      <c r="Y329" s="128"/>
      <c r="Z329" s="127"/>
      <c r="AA329" s="588"/>
    </row>
    <row r="330" spans="1:27" ht="12.75" hidden="1">
      <c r="A330" s="151"/>
      <c r="B330" s="335"/>
      <c r="C330" s="337"/>
      <c r="D330" s="337"/>
      <c r="E330" s="337"/>
      <c r="F330" s="337"/>
      <c r="G330" s="337"/>
      <c r="H330" s="337"/>
      <c r="I330" s="337"/>
      <c r="J330" s="337"/>
      <c r="K330" s="345"/>
      <c r="L330" s="344"/>
      <c r="M330" s="344"/>
      <c r="N330" s="279"/>
      <c r="O330" s="345"/>
      <c r="P330" s="123"/>
      <c r="Q330" s="126"/>
      <c r="R330" s="126"/>
      <c r="S330" s="126"/>
      <c r="T330" s="126"/>
      <c r="U330" s="127"/>
      <c r="V330" s="127"/>
      <c r="W330" s="128"/>
      <c r="X330" s="127"/>
      <c r="Y330" s="128"/>
      <c r="Z330" s="127"/>
      <c r="AA330" s="588"/>
    </row>
    <row r="331" spans="1:27" s="170" customFormat="1" ht="12.75" hidden="1">
      <c r="A331" s="168"/>
      <c r="B331" s="341"/>
      <c r="C331" s="342"/>
      <c r="D331" s="342"/>
      <c r="E331" s="342"/>
      <c r="F331" s="342"/>
      <c r="G331" s="342"/>
      <c r="H331" s="342"/>
      <c r="I331" s="342"/>
      <c r="J331" s="342"/>
      <c r="K331" s="345"/>
      <c r="L331" s="343"/>
      <c r="M331" s="343"/>
      <c r="N331" s="280"/>
      <c r="O331" s="331"/>
      <c r="P331" s="116"/>
      <c r="Q331" s="119"/>
      <c r="R331" s="119"/>
      <c r="S331" s="119"/>
      <c r="T331" s="119"/>
      <c r="U331" s="120"/>
      <c r="V331" s="120"/>
      <c r="W331" s="132"/>
      <c r="X331" s="120"/>
      <c r="Y331" s="132"/>
      <c r="Z331" s="120"/>
      <c r="AA331" s="587"/>
    </row>
    <row r="332" spans="1:27" ht="12.75" hidden="1">
      <c r="A332" s="151"/>
      <c r="B332" s="335"/>
      <c r="C332" s="337"/>
      <c r="D332" s="337"/>
      <c r="E332" s="337"/>
      <c r="F332" s="337"/>
      <c r="G332" s="337"/>
      <c r="H332" s="337"/>
      <c r="I332" s="337"/>
      <c r="J332" s="337"/>
      <c r="K332" s="345"/>
      <c r="L332" s="344"/>
      <c r="M332" s="344"/>
      <c r="N332" s="279"/>
      <c r="O332" s="345"/>
      <c r="P332" s="123"/>
      <c r="Q332" s="126"/>
      <c r="R332" s="126"/>
      <c r="S332" s="126"/>
      <c r="T332" s="126"/>
      <c r="U332" s="127"/>
      <c r="V332" s="127"/>
      <c r="W332" s="128"/>
      <c r="X332" s="127"/>
      <c r="Y332" s="128"/>
      <c r="Z332" s="127"/>
      <c r="AA332" s="588"/>
    </row>
    <row r="333" spans="1:27" ht="12.75" hidden="1">
      <c r="A333" s="151"/>
      <c r="B333" s="335"/>
      <c r="C333" s="337"/>
      <c r="D333" s="337"/>
      <c r="E333" s="337"/>
      <c r="F333" s="337"/>
      <c r="G333" s="337"/>
      <c r="H333" s="337"/>
      <c r="I333" s="337"/>
      <c r="J333" s="337"/>
      <c r="K333" s="345"/>
      <c r="L333" s="344"/>
      <c r="M333" s="344"/>
      <c r="N333" s="279"/>
      <c r="O333" s="345"/>
      <c r="P333" s="123"/>
      <c r="Q333" s="126"/>
      <c r="R333" s="126"/>
      <c r="S333" s="126"/>
      <c r="T333" s="126"/>
      <c r="U333" s="127"/>
      <c r="V333" s="127"/>
      <c r="W333" s="128"/>
      <c r="X333" s="127"/>
      <c r="Y333" s="128"/>
      <c r="Z333" s="127"/>
      <c r="AA333" s="588"/>
    </row>
    <row r="334" spans="1:27" ht="12.75" hidden="1">
      <c r="A334" s="151"/>
      <c r="B334" s="335"/>
      <c r="C334" s="337"/>
      <c r="D334" s="337"/>
      <c r="E334" s="337"/>
      <c r="F334" s="337"/>
      <c r="G334" s="337"/>
      <c r="H334" s="337"/>
      <c r="I334" s="337"/>
      <c r="J334" s="337"/>
      <c r="K334" s="345"/>
      <c r="L334" s="344"/>
      <c r="M334" s="344"/>
      <c r="N334" s="279"/>
      <c r="O334" s="345"/>
      <c r="P334" s="123"/>
      <c r="Q334" s="126"/>
      <c r="R334" s="126"/>
      <c r="S334" s="126"/>
      <c r="T334" s="126"/>
      <c r="U334" s="127"/>
      <c r="V334" s="127"/>
      <c r="W334" s="128"/>
      <c r="X334" s="127"/>
      <c r="Y334" s="128"/>
      <c r="Z334" s="127"/>
      <c r="AA334" s="588"/>
    </row>
    <row r="335" spans="1:27" ht="12.75" hidden="1">
      <c r="A335" s="151"/>
      <c r="B335" s="335"/>
      <c r="C335" s="337"/>
      <c r="D335" s="337"/>
      <c r="E335" s="337"/>
      <c r="F335" s="337"/>
      <c r="G335" s="337"/>
      <c r="H335" s="337"/>
      <c r="I335" s="337"/>
      <c r="J335" s="337"/>
      <c r="K335" s="345"/>
      <c r="L335" s="344"/>
      <c r="M335" s="344"/>
      <c r="N335" s="279"/>
      <c r="O335" s="345"/>
      <c r="P335" s="123"/>
      <c r="Q335" s="126"/>
      <c r="R335" s="126"/>
      <c r="S335" s="126"/>
      <c r="T335" s="126"/>
      <c r="U335" s="127"/>
      <c r="V335" s="127"/>
      <c r="W335" s="128"/>
      <c r="X335" s="127"/>
      <c r="Y335" s="128"/>
      <c r="Z335" s="127"/>
      <c r="AA335" s="588"/>
    </row>
    <row r="336" spans="1:27" ht="12.75" hidden="1">
      <c r="A336" s="151"/>
      <c r="B336" s="335"/>
      <c r="C336" s="337"/>
      <c r="D336" s="337"/>
      <c r="E336" s="337"/>
      <c r="F336" s="337"/>
      <c r="G336" s="337"/>
      <c r="H336" s="337"/>
      <c r="I336" s="337"/>
      <c r="J336" s="337"/>
      <c r="K336" s="345"/>
      <c r="L336" s="344"/>
      <c r="M336" s="344"/>
      <c r="N336" s="279"/>
      <c r="O336" s="345"/>
      <c r="P336" s="123"/>
      <c r="Q336" s="126"/>
      <c r="R336" s="126"/>
      <c r="S336" s="126"/>
      <c r="T336" s="126"/>
      <c r="U336" s="127"/>
      <c r="V336" s="127"/>
      <c r="W336" s="128"/>
      <c r="X336" s="127"/>
      <c r="Y336" s="128"/>
      <c r="Z336" s="127"/>
      <c r="AA336" s="588"/>
    </row>
    <row r="337" spans="1:27" ht="12.75" hidden="1">
      <c r="A337" s="151"/>
      <c r="B337" s="335"/>
      <c r="C337" s="337"/>
      <c r="D337" s="337"/>
      <c r="E337" s="337"/>
      <c r="F337" s="337"/>
      <c r="G337" s="337"/>
      <c r="H337" s="337"/>
      <c r="I337" s="337"/>
      <c r="J337" s="337"/>
      <c r="K337" s="345"/>
      <c r="L337" s="344"/>
      <c r="M337" s="344"/>
      <c r="N337" s="279"/>
      <c r="O337" s="345"/>
      <c r="P337" s="123"/>
      <c r="Q337" s="126"/>
      <c r="R337" s="126"/>
      <c r="S337" s="126"/>
      <c r="T337" s="126"/>
      <c r="U337" s="127"/>
      <c r="V337" s="127"/>
      <c r="W337" s="128"/>
      <c r="X337" s="127"/>
      <c r="Y337" s="128"/>
      <c r="Z337" s="127"/>
      <c r="AA337" s="588"/>
    </row>
    <row r="338" spans="1:27" ht="12.75" hidden="1">
      <c r="A338" s="151"/>
      <c r="B338" s="335"/>
      <c r="C338" s="337"/>
      <c r="D338" s="337"/>
      <c r="E338" s="337"/>
      <c r="F338" s="337"/>
      <c r="G338" s="337"/>
      <c r="H338" s="337"/>
      <c r="I338" s="337"/>
      <c r="J338" s="337"/>
      <c r="K338" s="345"/>
      <c r="L338" s="344"/>
      <c r="M338" s="344"/>
      <c r="N338" s="279"/>
      <c r="O338" s="345"/>
      <c r="P338" s="123"/>
      <c r="Q338" s="126"/>
      <c r="R338" s="126"/>
      <c r="S338" s="126"/>
      <c r="T338" s="126"/>
      <c r="U338" s="127"/>
      <c r="V338" s="127"/>
      <c r="W338" s="128"/>
      <c r="X338" s="127"/>
      <c r="Y338" s="128"/>
      <c r="Z338" s="127"/>
      <c r="AA338" s="588"/>
    </row>
    <row r="339" spans="1:27" ht="12.75" hidden="1">
      <c r="A339" s="151"/>
      <c r="B339" s="335"/>
      <c r="C339" s="337"/>
      <c r="D339" s="337"/>
      <c r="E339" s="337"/>
      <c r="F339" s="337"/>
      <c r="G339" s="337"/>
      <c r="H339" s="337"/>
      <c r="I339" s="337"/>
      <c r="J339" s="337"/>
      <c r="K339" s="345"/>
      <c r="L339" s="344"/>
      <c r="M339" s="344"/>
      <c r="N339" s="279"/>
      <c r="O339" s="345"/>
      <c r="P339" s="123"/>
      <c r="Q339" s="126"/>
      <c r="R339" s="126"/>
      <c r="S339" s="126"/>
      <c r="T339" s="126"/>
      <c r="U339" s="127"/>
      <c r="V339" s="127"/>
      <c r="W339" s="128"/>
      <c r="X339" s="127"/>
      <c r="Y339" s="128"/>
      <c r="Z339" s="127"/>
      <c r="AA339" s="588"/>
    </row>
    <row r="340" spans="1:27" ht="12.75" hidden="1">
      <c r="A340" s="151"/>
      <c r="B340" s="335"/>
      <c r="C340" s="337"/>
      <c r="D340" s="337"/>
      <c r="E340" s="337"/>
      <c r="F340" s="337"/>
      <c r="G340" s="337"/>
      <c r="H340" s="337"/>
      <c r="I340" s="337"/>
      <c r="J340" s="337"/>
      <c r="K340" s="345"/>
      <c r="L340" s="344"/>
      <c r="M340" s="344"/>
      <c r="N340" s="279"/>
      <c r="O340" s="345"/>
      <c r="P340" s="123"/>
      <c r="Q340" s="126"/>
      <c r="R340" s="126"/>
      <c r="S340" s="126"/>
      <c r="T340" s="126"/>
      <c r="U340" s="127"/>
      <c r="V340" s="127"/>
      <c r="W340" s="128"/>
      <c r="X340" s="127"/>
      <c r="Y340" s="128"/>
      <c r="Z340" s="127"/>
      <c r="AA340" s="588"/>
    </row>
    <row r="341" spans="1:27" ht="12.75" hidden="1">
      <c r="A341" s="151"/>
      <c r="B341" s="335"/>
      <c r="C341" s="337"/>
      <c r="D341" s="337"/>
      <c r="E341" s="337"/>
      <c r="F341" s="337"/>
      <c r="G341" s="337"/>
      <c r="H341" s="337"/>
      <c r="I341" s="337"/>
      <c r="J341" s="337"/>
      <c r="K341" s="345"/>
      <c r="L341" s="344"/>
      <c r="M341" s="344"/>
      <c r="N341" s="279"/>
      <c r="O341" s="345"/>
      <c r="P341" s="123"/>
      <c r="Q341" s="126"/>
      <c r="R341" s="126"/>
      <c r="S341" s="126"/>
      <c r="T341" s="126"/>
      <c r="U341" s="127"/>
      <c r="V341" s="127"/>
      <c r="W341" s="128"/>
      <c r="X341" s="127"/>
      <c r="Y341" s="128"/>
      <c r="Z341" s="127"/>
      <c r="AA341" s="588"/>
    </row>
    <row r="342" spans="1:27" ht="12.75" hidden="1">
      <c r="A342" s="151"/>
      <c r="B342" s="335"/>
      <c r="C342" s="337"/>
      <c r="D342" s="337"/>
      <c r="E342" s="337"/>
      <c r="F342" s="337"/>
      <c r="G342" s="337"/>
      <c r="H342" s="337"/>
      <c r="I342" s="337"/>
      <c r="J342" s="337"/>
      <c r="K342" s="345"/>
      <c r="L342" s="344"/>
      <c r="M342" s="344"/>
      <c r="N342" s="279"/>
      <c r="O342" s="345"/>
      <c r="P342" s="123"/>
      <c r="Q342" s="126"/>
      <c r="R342" s="126"/>
      <c r="S342" s="126"/>
      <c r="T342" s="126"/>
      <c r="U342" s="127"/>
      <c r="V342" s="127"/>
      <c r="W342" s="128"/>
      <c r="X342" s="127"/>
      <c r="Y342" s="128"/>
      <c r="Z342" s="127"/>
      <c r="AA342" s="588"/>
    </row>
    <row r="343" spans="1:27" ht="12.75" hidden="1">
      <c r="A343" s="151"/>
      <c r="B343" s="335"/>
      <c r="C343" s="337"/>
      <c r="D343" s="337"/>
      <c r="E343" s="337"/>
      <c r="F343" s="337"/>
      <c r="G343" s="337"/>
      <c r="H343" s="337"/>
      <c r="I343" s="337"/>
      <c r="J343" s="337"/>
      <c r="K343" s="345"/>
      <c r="L343" s="344"/>
      <c r="M343" s="344"/>
      <c r="N343" s="279"/>
      <c r="O343" s="345"/>
      <c r="P343" s="123"/>
      <c r="Q343" s="126"/>
      <c r="R343" s="126"/>
      <c r="S343" s="126"/>
      <c r="T343" s="126"/>
      <c r="U343" s="127"/>
      <c r="V343" s="127"/>
      <c r="W343" s="128"/>
      <c r="X343" s="127"/>
      <c r="Y343" s="128"/>
      <c r="Z343" s="127"/>
      <c r="AA343" s="588"/>
    </row>
    <row r="344" spans="1:27" ht="12.75" hidden="1">
      <c r="A344" s="151"/>
      <c r="B344" s="335"/>
      <c r="C344" s="337"/>
      <c r="D344" s="337"/>
      <c r="E344" s="337"/>
      <c r="F344" s="337"/>
      <c r="G344" s="337"/>
      <c r="H344" s="337"/>
      <c r="I344" s="337"/>
      <c r="J344" s="337"/>
      <c r="K344" s="345"/>
      <c r="L344" s="344"/>
      <c r="M344" s="344"/>
      <c r="N344" s="279"/>
      <c r="O344" s="345"/>
      <c r="P344" s="123"/>
      <c r="Q344" s="126"/>
      <c r="R344" s="126"/>
      <c r="S344" s="126"/>
      <c r="T344" s="126"/>
      <c r="U344" s="127"/>
      <c r="V344" s="127"/>
      <c r="W344" s="128"/>
      <c r="X344" s="127"/>
      <c r="Y344" s="128"/>
      <c r="Z344" s="127"/>
      <c r="AA344" s="588"/>
    </row>
    <row r="345" spans="1:27" ht="12.75" hidden="1">
      <c r="A345" s="151"/>
      <c r="B345" s="335"/>
      <c r="C345" s="337"/>
      <c r="D345" s="337"/>
      <c r="E345" s="337"/>
      <c r="F345" s="337"/>
      <c r="G345" s="337"/>
      <c r="H345" s="337"/>
      <c r="I345" s="337"/>
      <c r="J345" s="337"/>
      <c r="K345" s="345"/>
      <c r="L345" s="344"/>
      <c r="M345" s="344"/>
      <c r="N345" s="279"/>
      <c r="O345" s="345"/>
      <c r="P345" s="123"/>
      <c r="Q345" s="126"/>
      <c r="R345" s="126"/>
      <c r="S345" s="126"/>
      <c r="T345" s="126"/>
      <c r="U345" s="127"/>
      <c r="V345" s="127"/>
      <c r="W345" s="128"/>
      <c r="X345" s="127"/>
      <c r="Y345" s="128"/>
      <c r="Z345" s="127"/>
      <c r="AA345" s="588"/>
    </row>
    <row r="346" spans="1:27" ht="12.75" hidden="1">
      <c r="A346" s="151"/>
      <c r="B346" s="335"/>
      <c r="C346" s="337"/>
      <c r="D346" s="337"/>
      <c r="E346" s="337"/>
      <c r="F346" s="337"/>
      <c r="G346" s="337"/>
      <c r="H346" s="337"/>
      <c r="I346" s="337"/>
      <c r="J346" s="337"/>
      <c r="K346" s="345"/>
      <c r="L346" s="344"/>
      <c r="M346" s="344"/>
      <c r="N346" s="279"/>
      <c r="O346" s="345"/>
      <c r="P346" s="123"/>
      <c r="Q346" s="126"/>
      <c r="R346" s="126"/>
      <c r="S346" s="126"/>
      <c r="T346" s="126"/>
      <c r="U346" s="127"/>
      <c r="V346" s="127"/>
      <c r="W346" s="128"/>
      <c r="X346" s="127"/>
      <c r="Y346" s="128"/>
      <c r="Z346" s="127"/>
      <c r="AA346" s="588"/>
    </row>
    <row r="347" spans="1:27" ht="12.75" hidden="1">
      <c r="A347" s="151"/>
      <c r="B347" s="335"/>
      <c r="C347" s="337"/>
      <c r="D347" s="337"/>
      <c r="E347" s="337"/>
      <c r="F347" s="337"/>
      <c r="G347" s="337"/>
      <c r="H347" s="337"/>
      <c r="I347" s="337"/>
      <c r="J347" s="337"/>
      <c r="K347" s="345"/>
      <c r="L347" s="344"/>
      <c r="M347" s="344"/>
      <c r="N347" s="279"/>
      <c r="O347" s="345"/>
      <c r="P347" s="123"/>
      <c r="Q347" s="126"/>
      <c r="R347" s="126"/>
      <c r="S347" s="126"/>
      <c r="T347" s="126"/>
      <c r="U347" s="127"/>
      <c r="V347" s="127"/>
      <c r="W347" s="128"/>
      <c r="X347" s="127"/>
      <c r="Y347" s="128"/>
      <c r="Z347" s="127"/>
      <c r="AA347" s="588"/>
    </row>
    <row r="348" spans="1:27" ht="12.75" hidden="1">
      <c r="A348" s="151"/>
      <c r="B348" s="335"/>
      <c r="C348" s="337"/>
      <c r="D348" s="337"/>
      <c r="E348" s="337"/>
      <c r="F348" s="337"/>
      <c r="G348" s="337"/>
      <c r="H348" s="337"/>
      <c r="I348" s="337"/>
      <c r="J348" s="337"/>
      <c r="K348" s="345"/>
      <c r="L348" s="344"/>
      <c r="M348" s="344"/>
      <c r="N348" s="279"/>
      <c r="O348" s="345"/>
      <c r="P348" s="123"/>
      <c r="Q348" s="126"/>
      <c r="R348" s="126"/>
      <c r="S348" s="126"/>
      <c r="T348" s="126"/>
      <c r="U348" s="127"/>
      <c r="V348" s="127"/>
      <c r="W348" s="128"/>
      <c r="X348" s="127"/>
      <c r="Y348" s="128"/>
      <c r="Z348" s="127"/>
      <c r="AA348" s="588"/>
    </row>
    <row r="349" spans="1:27" ht="12.75" hidden="1">
      <c r="A349" s="151"/>
      <c r="B349" s="335"/>
      <c r="C349" s="337"/>
      <c r="D349" s="337"/>
      <c r="E349" s="337"/>
      <c r="F349" s="337"/>
      <c r="G349" s="337"/>
      <c r="H349" s="337"/>
      <c r="I349" s="337"/>
      <c r="J349" s="337"/>
      <c r="K349" s="345"/>
      <c r="L349" s="344"/>
      <c r="M349" s="344"/>
      <c r="N349" s="279"/>
      <c r="O349" s="345"/>
      <c r="P349" s="123"/>
      <c r="Q349" s="126"/>
      <c r="R349" s="126"/>
      <c r="S349" s="126"/>
      <c r="T349" s="126"/>
      <c r="U349" s="127"/>
      <c r="V349" s="127"/>
      <c r="W349" s="128"/>
      <c r="X349" s="127"/>
      <c r="Y349" s="128"/>
      <c r="Z349" s="127"/>
      <c r="AA349" s="588"/>
    </row>
    <row r="350" spans="1:27" ht="12.75" hidden="1">
      <c r="A350" s="151"/>
      <c r="B350" s="335"/>
      <c r="C350" s="337"/>
      <c r="D350" s="337"/>
      <c r="E350" s="337"/>
      <c r="F350" s="337"/>
      <c r="G350" s="337"/>
      <c r="H350" s="337"/>
      <c r="I350" s="337"/>
      <c r="J350" s="337"/>
      <c r="K350" s="345"/>
      <c r="L350" s="344"/>
      <c r="M350" s="344"/>
      <c r="N350" s="279"/>
      <c r="O350" s="345"/>
      <c r="P350" s="123"/>
      <c r="Q350" s="126"/>
      <c r="R350" s="126"/>
      <c r="S350" s="126"/>
      <c r="T350" s="126"/>
      <c r="U350" s="127"/>
      <c r="V350" s="127"/>
      <c r="W350" s="128"/>
      <c r="X350" s="127"/>
      <c r="Y350" s="128"/>
      <c r="Z350" s="127"/>
      <c r="AA350" s="588"/>
    </row>
    <row r="351" spans="1:27" ht="12.75" hidden="1">
      <c r="A351" s="151"/>
      <c r="B351" s="335"/>
      <c r="C351" s="337"/>
      <c r="D351" s="337"/>
      <c r="E351" s="337"/>
      <c r="F351" s="337"/>
      <c r="G351" s="337"/>
      <c r="H351" s="337"/>
      <c r="I351" s="337"/>
      <c r="J351" s="337"/>
      <c r="K351" s="345"/>
      <c r="L351" s="344"/>
      <c r="M351" s="344"/>
      <c r="N351" s="279"/>
      <c r="O351" s="345"/>
      <c r="P351" s="123"/>
      <c r="Q351" s="126"/>
      <c r="R351" s="126"/>
      <c r="S351" s="126"/>
      <c r="T351" s="126"/>
      <c r="U351" s="127"/>
      <c r="V351" s="127"/>
      <c r="W351" s="128"/>
      <c r="X351" s="127"/>
      <c r="Y351" s="128"/>
      <c r="Z351" s="127"/>
      <c r="AA351" s="588"/>
    </row>
    <row r="352" spans="1:27" ht="12.75" hidden="1">
      <c r="A352" s="151"/>
      <c r="B352" s="335"/>
      <c r="C352" s="337"/>
      <c r="D352" s="337"/>
      <c r="E352" s="337"/>
      <c r="F352" s="337"/>
      <c r="G352" s="337"/>
      <c r="H352" s="337"/>
      <c r="I352" s="337"/>
      <c r="J352" s="337"/>
      <c r="K352" s="345"/>
      <c r="L352" s="344"/>
      <c r="M352" s="344"/>
      <c r="N352" s="279"/>
      <c r="O352" s="345"/>
      <c r="P352" s="123"/>
      <c r="Q352" s="126"/>
      <c r="R352" s="126"/>
      <c r="S352" s="126"/>
      <c r="T352" s="126"/>
      <c r="U352" s="127"/>
      <c r="V352" s="127"/>
      <c r="W352" s="128"/>
      <c r="X352" s="127"/>
      <c r="Y352" s="128"/>
      <c r="Z352" s="127"/>
      <c r="AA352" s="588"/>
    </row>
    <row r="353" spans="1:27" ht="12.75" hidden="1">
      <c r="A353" s="151"/>
      <c r="B353" s="335"/>
      <c r="C353" s="337"/>
      <c r="D353" s="337"/>
      <c r="E353" s="337"/>
      <c r="F353" s="337"/>
      <c r="G353" s="337"/>
      <c r="H353" s="337"/>
      <c r="I353" s="337"/>
      <c r="J353" s="337"/>
      <c r="K353" s="345"/>
      <c r="L353" s="344"/>
      <c r="M353" s="344"/>
      <c r="N353" s="279"/>
      <c r="O353" s="345"/>
      <c r="P353" s="123"/>
      <c r="Q353" s="126"/>
      <c r="R353" s="126"/>
      <c r="S353" s="126"/>
      <c r="T353" s="126"/>
      <c r="U353" s="127"/>
      <c r="V353" s="127"/>
      <c r="W353" s="128"/>
      <c r="X353" s="127"/>
      <c r="Y353" s="128"/>
      <c r="Z353" s="127"/>
      <c r="AA353" s="588"/>
    </row>
    <row r="354" spans="1:27" ht="12.75" hidden="1">
      <c r="A354" s="151"/>
      <c r="B354" s="335"/>
      <c r="C354" s="337"/>
      <c r="D354" s="337"/>
      <c r="E354" s="337"/>
      <c r="F354" s="337"/>
      <c r="G354" s="337"/>
      <c r="H354" s="337"/>
      <c r="I354" s="337"/>
      <c r="J354" s="337"/>
      <c r="K354" s="345"/>
      <c r="L354" s="344"/>
      <c r="M354" s="344"/>
      <c r="N354" s="279"/>
      <c r="O354" s="345"/>
      <c r="P354" s="123"/>
      <c r="Q354" s="126"/>
      <c r="R354" s="126"/>
      <c r="S354" s="126"/>
      <c r="T354" s="126"/>
      <c r="U354" s="127"/>
      <c r="V354" s="127"/>
      <c r="W354" s="128"/>
      <c r="X354" s="127"/>
      <c r="Y354" s="128"/>
      <c r="Z354" s="127"/>
      <c r="AA354" s="588"/>
    </row>
    <row r="355" spans="1:27" ht="12.75" hidden="1">
      <c r="A355" s="151"/>
      <c r="B355" s="335"/>
      <c r="C355" s="337"/>
      <c r="D355" s="337"/>
      <c r="E355" s="337"/>
      <c r="F355" s="337"/>
      <c r="G355" s="337"/>
      <c r="H355" s="337"/>
      <c r="I355" s="337"/>
      <c r="J355" s="337"/>
      <c r="K355" s="345"/>
      <c r="L355" s="344"/>
      <c r="M355" s="344"/>
      <c r="N355" s="279"/>
      <c r="O355" s="345"/>
      <c r="P355" s="123"/>
      <c r="Q355" s="126"/>
      <c r="R355" s="126"/>
      <c r="S355" s="126"/>
      <c r="T355" s="126"/>
      <c r="U355" s="127"/>
      <c r="V355" s="127"/>
      <c r="W355" s="128"/>
      <c r="X355" s="127"/>
      <c r="Y355" s="128"/>
      <c r="Z355" s="127"/>
      <c r="AA355" s="588"/>
    </row>
    <row r="356" spans="1:27" ht="12.75" hidden="1">
      <c r="A356" s="151"/>
      <c r="B356" s="335"/>
      <c r="C356" s="337"/>
      <c r="D356" s="337"/>
      <c r="E356" s="337"/>
      <c r="F356" s="337"/>
      <c r="G356" s="337"/>
      <c r="H356" s="337"/>
      <c r="I356" s="337"/>
      <c r="J356" s="337"/>
      <c r="K356" s="345"/>
      <c r="L356" s="344"/>
      <c r="M356" s="344"/>
      <c r="N356" s="279"/>
      <c r="O356" s="345"/>
      <c r="P356" s="123"/>
      <c r="Q356" s="126"/>
      <c r="R356" s="126"/>
      <c r="S356" s="126"/>
      <c r="T356" s="126"/>
      <c r="U356" s="127"/>
      <c r="V356" s="127"/>
      <c r="W356" s="128"/>
      <c r="X356" s="127"/>
      <c r="Y356" s="128"/>
      <c r="Z356" s="127"/>
      <c r="AA356" s="588"/>
    </row>
    <row r="357" spans="1:27" ht="12.75" hidden="1">
      <c r="A357" s="151"/>
      <c r="B357" s="335"/>
      <c r="C357" s="337"/>
      <c r="D357" s="337"/>
      <c r="E357" s="337"/>
      <c r="F357" s="337"/>
      <c r="G357" s="337"/>
      <c r="H357" s="337"/>
      <c r="I357" s="337"/>
      <c r="J357" s="337"/>
      <c r="K357" s="345"/>
      <c r="L357" s="344"/>
      <c r="M357" s="344"/>
      <c r="N357" s="279"/>
      <c r="O357" s="345"/>
      <c r="P357" s="123"/>
      <c r="Q357" s="126"/>
      <c r="R357" s="126"/>
      <c r="S357" s="126"/>
      <c r="T357" s="126"/>
      <c r="U357" s="127"/>
      <c r="V357" s="127"/>
      <c r="W357" s="128"/>
      <c r="X357" s="127"/>
      <c r="Y357" s="128"/>
      <c r="Z357" s="127"/>
      <c r="AA357" s="588"/>
    </row>
    <row r="358" spans="1:27" ht="12.75" hidden="1">
      <c r="A358" s="151"/>
      <c r="B358" s="335"/>
      <c r="C358" s="337"/>
      <c r="D358" s="337"/>
      <c r="E358" s="337"/>
      <c r="F358" s="337"/>
      <c r="G358" s="337"/>
      <c r="H358" s="337"/>
      <c r="I358" s="337"/>
      <c r="J358" s="337"/>
      <c r="K358" s="345"/>
      <c r="L358" s="344"/>
      <c r="M358" s="344"/>
      <c r="N358" s="279"/>
      <c r="O358" s="345"/>
      <c r="P358" s="123"/>
      <c r="Q358" s="126"/>
      <c r="R358" s="126"/>
      <c r="S358" s="126"/>
      <c r="T358" s="126"/>
      <c r="U358" s="127"/>
      <c r="V358" s="127"/>
      <c r="W358" s="128"/>
      <c r="X358" s="127"/>
      <c r="Y358" s="128"/>
      <c r="Z358" s="127"/>
      <c r="AA358" s="588"/>
    </row>
    <row r="359" spans="1:27" ht="12.75" hidden="1">
      <c r="A359" s="151"/>
      <c r="B359" s="335"/>
      <c r="C359" s="337"/>
      <c r="D359" s="337"/>
      <c r="E359" s="337"/>
      <c r="F359" s="337"/>
      <c r="G359" s="337"/>
      <c r="H359" s="337"/>
      <c r="I359" s="337"/>
      <c r="J359" s="337"/>
      <c r="K359" s="345"/>
      <c r="L359" s="344"/>
      <c r="M359" s="344"/>
      <c r="N359" s="279"/>
      <c r="O359" s="345"/>
      <c r="P359" s="123"/>
      <c r="Q359" s="126"/>
      <c r="R359" s="126"/>
      <c r="S359" s="126"/>
      <c r="T359" s="126"/>
      <c r="U359" s="127"/>
      <c r="V359" s="127"/>
      <c r="W359" s="128"/>
      <c r="X359" s="127"/>
      <c r="Y359" s="128"/>
      <c r="Z359" s="127"/>
      <c r="AA359" s="588"/>
    </row>
    <row r="360" spans="1:27" ht="12.75" hidden="1">
      <c r="A360" s="151"/>
      <c r="B360" s="335"/>
      <c r="C360" s="337"/>
      <c r="D360" s="337"/>
      <c r="E360" s="337"/>
      <c r="F360" s="337"/>
      <c r="G360" s="337"/>
      <c r="H360" s="337"/>
      <c r="I360" s="337"/>
      <c r="J360" s="337"/>
      <c r="K360" s="345"/>
      <c r="L360" s="344"/>
      <c r="M360" s="344"/>
      <c r="N360" s="279"/>
      <c r="O360" s="345"/>
      <c r="P360" s="123"/>
      <c r="Q360" s="126"/>
      <c r="R360" s="126"/>
      <c r="S360" s="126"/>
      <c r="T360" s="126"/>
      <c r="U360" s="127"/>
      <c r="V360" s="127"/>
      <c r="W360" s="128"/>
      <c r="X360" s="127"/>
      <c r="Y360" s="128"/>
      <c r="Z360" s="127"/>
      <c r="AA360" s="588"/>
    </row>
    <row r="361" spans="1:27" ht="12.75" hidden="1">
      <c r="A361" s="151"/>
      <c r="B361" s="335"/>
      <c r="C361" s="337"/>
      <c r="D361" s="337"/>
      <c r="E361" s="337"/>
      <c r="F361" s="337"/>
      <c r="G361" s="337"/>
      <c r="H361" s="337"/>
      <c r="I361" s="337"/>
      <c r="J361" s="337"/>
      <c r="K361" s="345"/>
      <c r="L361" s="344"/>
      <c r="M361" s="344"/>
      <c r="N361" s="279"/>
      <c r="O361" s="345"/>
      <c r="P361" s="123"/>
      <c r="Q361" s="126"/>
      <c r="R361" s="126"/>
      <c r="S361" s="126"/>
      <c r="T361" s="126"/>
      <c r="U361" s="127"/>
      <c r="V361" s="127"/>
      <c r="W361" s="128"/>
      <c r="X361" s="127"/>
      <c r="Y361" s="128"/>
      <c r="Z361" s="127"/>
      <c r="AA361" s="588"/>
    </row>
    <row r="362" spans="1:27" ht="12.75" hidden="1">
      <c r="A362" s="151"/>
      <c r="B362" s="335"/>
      <c r="C362" s="337"/>
      <c r="D362" s="337"/>
      <c r="E362" s="337"/>
      <c r="F362" s="337"/>
      <c r="G362" s="337"/>
      <c r="H362" s="337"/>
      <c r="I362" s="337"/>
      <c r="J362" s="337"/>
      <c r="K362" s="345"/>
      <c r="L362" s="344"/>
      <c r="M362" s="344"/>
      <c r="N362" s="279"/>
      <c r="O362" s="345"/>
      <c r="P362" s="123"/>
      <c r="Q362" s="126"/>
      <c r="R362" s="126"/>
      <c r="S362" s="126"/>
      <c r="T362" s="126"/>
      <c r="U362" s="127"/>
      <c r="V362" s="127"/>
      <c r="W362" s="128"/>
      <c r="X362" s="127"/>
      <c r="Y362" s="128"/>
      <c r="Z362" s="127"/>
      <c r="AA362" s="588"/>
    </row>
    <row r="363" spans="1:27" ht="12.75" hidden="1">
      <c r="A363" s="151"/>
      <c r="B363" s="335"/>
      <c r="C363" s="337"/>
      <c r="D363" s="337"/>
      <c r="E363" s="337"/>
      <c r="F363" s="337"/>
      <c r="G363" s="337"/>
      <c r="H363" s="337"/>
      <c r="I363" s="337"/>
      <c r="J363" s="337"/>
      <c r="K363" s="345"/>
      <c r="L363" s="344"/>
      <c r="M363" s="344"/>
      <c r="N363" s="279"/>
      <c r="O363" s="345"/>
      <c r="P363" s="123"/>
      <c r="Q363" s="126"/>
      <c r="R363" s="126"/>
      <c r="S363" s="126"/>
      <c r="T363" s="126"/>
      <c r="U363" s="127"/>
      <c r="V363" s="127"/>
      <c r="W363" s="128"/>
      <c r="X363" s="127"/>
      <c r="Y363" s="128"/>
      <c r="Z363" s="127"/>
      <c r="AA363" s="588"/>
    </row>
    <row r="364" spans="1:27" ht="12.75" hidden="1">
      <c r="A364" s="151"/>
      <c r="B364" s="335"/>
      <c r="C364" s="337"/>
      <c r="D364" s="337"/>
      <c r="E364" s="337"/>
      <c r="F364" s="337"/>
      <c r="G364" s="337"/>
      <c r="H364" s="337"/>
      <c r="I364" s="337"/>
      <c r="J364" s="337"/>
      <c r="K364" s="345"/>
      <c r="L364" s="344"/>
      <c r="M364" s="344"/>
      <c r="N364" s="279"/>
      <c r="O364" s="345"/>
      <c r="P364" s="123"/>
      <c r="Q364" s="126"/>
      <c r="R364" s="126"/>
      <c r="S364" s="126"/>
      <c r="T364" s="126"/>
      <c r="U364" s="127"/>
      <c r="V364" s="127"/>
      <c r="W364" s="128"/>
      <c r="X364" s="127"/>
      <c r="Y364" s="128"/>
      <c r="Z364" s="127"/>
      <c r="AA364" s="588"/>
    </row>
    <row r="365" spans="1:27" ht="12.75" hidden="1">
      <c r="A365" s="151"/>
      <c r="B365" s="335"/>
      <c r="C365" s="337"/>
      <c r="D365" s="337"/>
      <c r="E365" s="337"/>
      <c r="F365" s="337"/>
      <c r="G365" s="337"/>
      <c r="H365" s="337"/>
      <c r="I365" s="337"/>
      <c r="J365" s="337"/>
      <c r="K365" s="345"/>
      <c r="L365" s="344"/>
      <c r="M365" s="344"/>
      <c r="N365" s="279"/>
      <c r="O365" s="345"/>
      <c r="P365" s="123"/>
      <c r="Q365" s="126"/>
      <c r="R365" s="126"/>
      <c r="S365" s="126"/>
      <c r="T365" s="126"/>
      <c r="U365" s="127"/>
      <c r="V365" s="127"/>
      <c r="W365" s="128"/>
      <c r="X365" s="127"/>
      <c r="Y365" s="128"/>
      <c r="Z365" s="127"/>
      <c r="AA365" s="588"/>
    </row>
    <row r="366" spans="1:27" ht="12.75" hidden="1">
      <c r="A366" s="151"/>
      <c r="B366" s="335"/>
      <c r="C366" s="337"/>
      <c r="D366" s="337"/>
      <c r="E366" s="337"/>
      <c r="F366" s="337"/>
      <c r="G366" s="337"/>
      <c r="H366" s="337"/>
      <c r="I366" s="337"/>
      <c r="J366" s="337"/>
      <c r="K366" s="345"/>
      <c r="L366" s="344"/>
      <c r="M366" s="344"/>
      <c r="N366" s="279"/>
      <c r="O366" s="345"/>
      <c r="P366" s="123"/>
      <c r="Q366" s="126"/>
      <c r="R366" s="126"/>
      <c r="S366" s="126"/>
      <c r="T366" s="126"/>
      <c r="U366" s="127"/>
      <c r="V366" s="127"/>
      <c r="W366" s="128"/>
      <c r="X366" s="127"/>
      <c r="Y366" s="128"/>
      <c r="Z366" s="127"/>
      <c r="AA366" s="588"/>
    </row>
    <row r="367" spans="1:27" ht="12.75" hidden="1">
      <c r="A367" s="151"/>
      <c r="B367" s="335"/>
      <c r="C367" s="337"/>
      <c r="D367" s="337"/>
      <c r="E367" s="337"/>
      <c r="F367" s="337"/>
      <c r="G367" s="337"/>
      <c r="H367" s="337"/>
      <c r="I367" s="337"/>
      <c r="J367" s="337"/>
      <c r="K367" s="345"/>
      <c r="L367" s="344"/>
      <c r="M367" s="344"/>
      <c r="N367" s="279"/>
      <c r="O367" s="345"/>
      <c r="P367" s="123"/>
      <c r="Q367" s="126"/>
      <c r="R367" s="126"/>
      <c r="S367" s="126"/>
      <c r="T367" s="126"/>
      <c r="U367" s="127"/>
      <c r="V367" s="127"/>
      <c r="W367" s="128"/>
      <c r="X367" s="127"/>
      <c r="Y367" s="128"/>
      <c r="Z367" s="127"/>
      <c r="AA367" s="588"/>
    </row>
    <row r="368" spans="1:27" ht="12.75" hidden="1">
      <c r="A368" s="151"/>
      <c r="B368" s="335"/>
      <c r="C368" s="337"/>
      <c r="D368" s="337"/>
      <c r="E368" s="337"/>
      <c r="F368" s="337"/>
      <c r="G368" s="337"/>
      <c r="H368" s="337"/>
      <c r="I368" s="337"/>
      <c r="J368" s="337"/>
      <c r="K368" s="345"/>
      <c r="L368" s="344"/>
      <c r="M368" s="344"/>
      <c r="N368" s="279"/>
      <c r="O368" s="345"/>
      <c r="P368" s="123"/>
      <c r="Q368" s="126"/>
      <c r="R368" s="126"/>
      <c r="S368" s="126"/>
      <c r="T368" s="126"/>
      <c r="U368" s="127"/>
      <c r="V368" s="127"/>
      <c r="W368" s="128"/>
      <c r="X368" s="127"/>
      <c r="Y368" s="128"/>
      <c r="Z368" s="127"/>
      <c r="AA368" s="588"/>
    </row>
    <row r="369" spans="1:27" ht="12.75" hidden="1">
      <c r="A369" s="151"/>
      <c r="B369" s="335"/>
      <c r="C369" s="337"/>
      <c r="D369" s="337"/>
      <c r="E369" s="337"/>
      <c r="F369" s="337"/>
      <c r="G369" s="337"/>
      <c r="H369" s="337"/>
      <c r="I369" s="337"/>
      <c r="J369" s="337"/>
      <c r="K369" s="345"/>
      <c r="L369" s="344"/>
      <c r="M369" s="344"/>
      <c r="N369" s="279"/>
      <c r="O369" s="345"/>
      <c r="P369" s="123"/>
      <c r="Q369" s="126"/>
      <c r="R369" s="126"/>
      <c r="S369" s="126"/>
      <c r="T369" s="126"/>
      <c r="U369" s="127"/>
      <c r="V369" s="127"/>
      <c r="W369" s="128"/>
      <c r="X369" s="127"/>
      <c r="Y369" s="128"/>
      <c r="Z369" s="127"/>
      <c r="AA369" s="588"/>
    </row>
    <row r="370" spans="1:27" ht="12.75" hidden="1">
      <c r="A370" s="151"/>
      <c r="B370" s="335"/>
      <c r="C370" s="337"/>
      <c r="D370" s="337"/>
      <c r="E370" s="337"/>
      <c r="F370" s="337"/>
      <c r="G370" s="337"/>
      <c r="H370" s="337"/>
      <c r="I370" s="337"/>
      <c r="J370" s="337"/>
      <c r="K370" s="345"/>
      <c r="L370" s="344"/>
      <c r="M370" s="344"/>
      <c r="N370" s="279"/>
      <c r="O370" s="345"/>
      <c r="P370" s="123"/>
      <c r="Q370" s="126"/>
      <c r="R370" s="126"/>
      <c r="S370" s="126"/>
      <c r="T370" s="126"/>
      <c r="U370" s="127"/>
      <c r="V370" s="127"/>
      <c r="W370" s="128"/>
      <c r="X370" s="127"/>
      <c r="Y370" s="128"/>
      <c r="Z370" s="127"/>
      <c r="AA370" s="588"/>
    </row>
    <row r="371" spans="1:27" ht="12.75" hidden="1">
      <c r="A371" s="151"/>
      <c r="B371" s="335"/>
      <c r="C371" s="337"/>
      <c r="D371" s="337"/>
      <c r="E371" s="337"/>
      <c r="F371" s="337"/>
      <c r="G371" s="337"/>
      <c r="H371" s="337"/>
      <c r="I371" s="337"/>
      <c r="J371" s="337"/>
      <c r="K371" s="345"/>
      <c r="L371" s="344"/>
      <c r="M371" s="344"/>
      <c r="N371" s="279"/>
      <c r="O371" s="345"/>
      <c r="P371" s="123"/>
      <c r="Q371" s="126"/>
      <c r="R371" s="126"/>
      <c r="S371" s="126"/>
      <c r="T371" s="126"/>
      <c r="U371" s="127"/>
      <c r="V371" s="127"/>
      <c r="W371" s="128"/>
      <c r="X371" s="127"/>
      <c r="Y371" s="128"/>
      <c r="Z371" s="127"/>
      <c r="AA371" s="588"/>
    </row>
    <row r="372" spans="1:27" ht="12.75" hidden="1">
      <c r="A372" s="151"/>
      <c r="B372" s="335"/>
      <c r="C372" s="337"/>
      <c r="D372" s="337"/>
      <c r="E372" s="337"/>
      <c r="F372" s="337"/>
      <c r="G372" s="337"/>
      <c r="H372" s="337"/>
      <c r="I372" s="337"/>
      <c r="J372" s="337"/>
      <c r="K372" s="345"/>
      <c r="L372" s="344"/>
      <c r="M372" s="344"/>
      <c r="N372" s="279"/>
      <c r="O372" s="345"/>
      <c r="P372" s="123"/>
      <c r="Q372" s="126"/>
      <c r="R372" s="126"/>
      <c r="S372" s="126"/>
      <c r="T372" s="126"/>
      <c r="U372" s="127"/>
      <c r="V372" s="127"/>
      <c r="W372" s="128"/>
      <c r="X372" s="127"/>
      <c r="Y372" s="128"/>
      <c r="Z372" s="127"/>
      <c r="AA372" s="588"/>
    </row>
    <row r="373" spans="1:27" ht="12.75" hidden="1">
      <c r="A373" s="151"/>
      <c r="B373" s="335"/>
      <c r="C373" s="337"/>
      <c r="D373" s="337"/>
      <c r="E373" s="337"/>
      <c r="F373" s="337"/>
      <c r="G373" s="337"/>
      <c r="H373" s="337"/>
      <c r="I373" s="337"/>
      <c r="J373" s="337"/>
      <c r="K373" s="345"/>
      <c r="L373" s="344"/>
      <c r="M373" s="344"/>
      <c r="N373" s="279"/>
      <c r="O373" s="345"/>
      <c r="P373" s="123"/>
      <c r="Q373" s="126"/>
      <c r="R373" s="126"/>
      <c r="S373" s="126"/>
      <c r="T373" s="126"/>
      <c r="U373" s="127"/>
      <c r="V373" s="127"/>
      <c r="W373" s="128"/>
      <c r="X373" s="127"/>
      <c r="Y373" s="128"/>
      <c r="Z373" s="127"/>
      <c r="AA373" s="588"/>
    </row>
    <row r="374" spans="1:27" ht="12.75" hidden="1">
      <c r="A374" s="151"/>
      <c r="B374" s="335"/>
      <c r="C374" s="337"/>
      <c r="D374" s="337"/>
      <c r="E374" s="337"/>
      <c r="F374" s="337"/>
      <c r="G374" s="337"/>
      <c r="H374" s="337"/>
      <c r="I374" s="337"/>
      <c r="J374" s="337"/>
      <c r="K374" s="345"/>
      <c r="L374" s="344"/>
      <c r="M374" s="344"/>
      <c r="N374" s="279"/>
      <c r="O374" s="345"/>
      <c r="P374" s="123"/>
      <c r="Q374" s="126"/>
      <c r="R374" s="126"/>
      <c r="S374" s="126"/>
      <c r="T374" s="126"/>
      <c r="U374" s="127"/>
      <c r="V374" s="127"/>
      <c r="W374" s="128"/>
      <c r="X374" s="127"/>
      <c r="Y374" s="128"/>
      <c r="Z374" s="127"/>
      <c r="AA374" s="588"/>
    </row>
    <row r="375" spans="1:27" ht="12.75" hidden="1">
      <c r="A375" s="151"/>
      <c r="B375" s="335"/>
      <c r="C375" s="337"/>
      <c r="D375" s="337"/>
      <c r="E375" s="337"/>
      <c r="F375" s="337"/>
      <c r="G375" s="337"/>
      <c r="H375" s="337"/>
      <c r="I375" s="337"/>
      <c r="J375" s="337"/>
      <c r="K375" s="345"/>
      <c r="L375" s="344"/>
      <c r="M375" s="344"/>
      <c r="N375" s="279"/>
      <c r="O375" s="345"/>
      <c r="P375" s="123"/>
      <c r="Q375" s="126"/>
      <c r="R375" s="126"/>
      <c r="S375" s="126"/>
      <c r="T375" s="126"/>
      <c r="U375" s="127"/>
      <c r="V375" s="127"/>
      <c r="W375" s="128"/>
      <c r="X375" s="127"/>
      <c r="Y375" s="128"/>
      <c r="Z375" s="127"/>
      <c r="AA375" s="588"/>
    </row>
    <row r="376" spans="1:27" ht="12.75" hidden="1">
      <c r="A376" s="151"/>
      <c r="B376" s="335"/>
      <c r="C376" s="337"/>
      <c r="D376" s="337"/>
      <c r="E376" s="337"/>
      <c r="F376" s="337"/>
      <c r="G376" s="337"/>
      <c r="H376" s="337"/>
      <c r="I376" s="337"/>
      <c r="J376" s="337"/>
      <c r="K376" s="345"/>
      <c r="L376" s="344"/>
      <c r="M376" s="344"/>
      <c r="N376" s="279"/>
      <c r="O376" s="345"/>
      <c r="P376" s="123"/>
      <c r="Q376" s="126"/>
      <c r="R376" s="126"/>
      <c r="S376" s="126"/>
      <c r="T376" s="126"/>
      <c r="U376" s="127"/>
      <c r="V376" s="127"/>
      <c r="W376" s="128"/>
      <c r="X376" s="127"/>
      <c r="Y376" s="128"/>
      <c r="Z376" s="127"/>
      <c r="AA376" s="588"/>
    </row>
    <row r="377" spans="1:27" ht="12.75" hidden="1">
      <c r="A377" s="151"/>
      <c r="B377" s="335"/>
      <c r="C377" s="337"/>
      <c r="D377" s="337"/>
      <c r="E377" s="337"/>
      <c r="F377" s="337"/>
      <c r="G377" s="337"/>
      <c r="H377" s="337"/>
      <c r="I377" s="337"/>
      <c r="J377" s="337"/>
      <c r="K377" s="345"/>
      <c r="L377" s="344"/>
      <c r="M377" s="344"/>
      <c r="N377" s="279"/>
      <c r="O377" s="345"/>
      <c r="P377" s="123"/>
      <c r="Q377" s="126"/>
      <c r="R377" s="126"/>
      <c r="S377" s="126"/>
      <c r="T377" s="126"/>
      <c r="U377" s="127"/>
      <c r="V377" s="127"/>
      <c r="W377" s="128"/>
      <c r="X377" s="127"/>
      <c r="Y377" s="128"/>
      <c r="Z377" s="127"/>
      <c r="AA377" s="588"/>
    </row>
    <row r="378" spans="1:27" ht="12.75" hidden="1">
      <c r="A378" s="151"/>
      <c r="B378" s="335"/>
      <c r="C378" s="337"/>
      <c r="D378" s="337"/>
      <c r="E378" s="337"/>
      <c r="F378" s="337"/>
      <c r="G378" s="337"/>
      <c r="H378" s="337"/>
      <c r="I378" s="337"/>
      <c r="J378" s="337"/>
      <c r="K378" s="345"/>
      <c r="L378" s="344"/>
      <c r="M378" s="344"/>
      <c r="N378" s="279"/>
      <c r="O378" s="345"/>
      <c r="P378" s="123"/>
      <c r="Q378" s="126"/>
      <c r="R378" s="126"/>
      <c r="S378" s="126"/>
      <c r="T378" s="126"/>
      <c r="U378" s="127"/>
      <c r="V378" s="127"/>
      <c r="W378" s="128"/>
      <c r="X378" s="127"/>
      <c r="Y378" s="128"/>
      <c r="Z378" s="127"/>
      <c r="AA378" s="588"/>
    </row>
    <row r="379" spans="1:27" ht="12.75" hidden="1">
      <c r="A379" s="151"/>
      <c r="B379" s="335"/>
      <c r="C379" s="337"/>
      <c r="D379" s="337"/>
      <c r="E379" s="337"/>
      <c r="F379" s="337"/>
      <c r="G379" s="337"/>
      <c r="H379" s="337"/>
      <c r="I379" s="337"/>
      <c r="J379" s="337"/>
      <c r="K379" s="345"/>
      <c r="L379" s="344"/>
      <c r="M379" s="344"/>
      <c r="N379" s="279"/>
      <c r="O379" s="345"/>
      <c r="P379" s="123"/>
      <c r="Q379" s="126"/>
      <c r="R379" s="126"/>
      <c r="S379" s="126"/>
      <c r="T379" s="126"/>
      <c r="U379" s="127"/>
      <c r="V379" s="127"/>
      <c r="W379" s="128"/>
      <c r="X379" s="127"/>
      <c r="Y379" s="128"/>
      <c r="Z379" s="127"/>
      <c r="AA379" s="588"/>
    </row>
    <row r="380" spans="1:27" ht="12.75" hidden="1">
      <c r="A380" s="151"/>
      <c r="B380" s="335"/>
      <c r="C380" s="337"/>
      <c r="D380" s="337"/>
      <c r="E380" s="337"/>
      <c r="F380" s="337"/>
      <c r="G380" s="337"/>
      <c r="H380" s="337"/>
      <c r="I380" s="337"/>
      <c r="J380" s="337"/>
      <c r="K380" s="345"/>
      <c r="L380" s="344"/>
      <c r="M380" s="344"/>
      <c r="N380" s="279"/>
      <c r="O380" s="345"/>
      <c r="P380" s="123"/>
      <c r="Q380" s="126"/>
      <c r="R380" s="126"/>
      <c r="S380" s="126"/>
      <c r="T380" s="126"/>
      <c r="U380" s="127"/>
      <c r="V380" s="127"/>
      <c r="W380" s="128"/>
      <c r="X380" s="127"/>
      <c r="Y380" s="128"/>
      <c r="Z380" s="127"/>
      <c r="AA380" s="588"/>
    </row>
    <row r="381" spans="1:27" ht="12.75" hidden="1">
      <c r="A381" s="151"/>
      <c r="B381" s="335"/>
      <c r="C381" s="337"/>
      <c r="D381" s="337"/>
      <c r="E381" s="337"/>
      <c r="F381" s="337"/>
      <c r="G381" s="337"/>
      <c r="H381" s="337"/>
      <c r="I381" s="337"/>
      <c r="J381" s="337"/>
      <c r="K381" s="345"/>
      <c r="L381" s="344"/>
      <c r="M381" s="344"/>
      <c r="N381" s="279"/>
      <c r="O381" s="345"/>
      <c r="P381" s="123"/>
      <c r="Q381" s="126"/>
      <c r="R381" s="126"/>
      <c r="S381" s="126"/>
      <c r="T381" s="126"/>
      <c r="U381" s="127"/>
      <c r="V381" s="127"/>
      <c r="W381" s="128"/>
      <c r="X381" s="127"/>
      <c r="Y381" s="128"/>
      <c r="Z381" s="127"/>
      <c r="AA381" s="588"/>
    </row>
    <row r="382" spans="1:27" ht="12.75" hidden="1">
      <c r="A382" s="151"/>
      <c r="B382" s="335"/>
      <c r="C382" s="337"/>
      <c r="D382" s="337"/>
      <c r="E382" s="337"/>
      <c r="F382" s="337"/>
      <c r="G382" s="337"/>
      <c r="H382" s="337"/>
      <c r="I382" s="337"/>
      <c r="J382" s="337"/>
      <c r="K382" s="345"/>
      <c r="L382" s="344"/>
      <c r="M382" s="344"/>
      <c r="N382" s="279"/>
      <c r="O382" s="345"/>
      <c r="P382" s="123"/>
      <c r="Q382" s="126"/>
      <c r="R382" s="126"/>
      <c r="S382" s="126"/>
      <c r="T382" s="126"/>
      <c r="U382" s="127"/>
      <c r="V382" s="127"/>
      <c r="W382" s="128"/>
      <c r="X382" s="127"/>
      <c r="Y382" s="128"/>
      <c r="Z382" s="127"/>
      <c r="AA382" s="588"/>
    </row>
    <row r="383" spans="1:27" ht="12.75" hidden="1">
      <c r="A383" s="151"/>
      <c r="B383" s="335"/>
      <c r="C383" s="337"/>
      <c r="D383" s="337"/>
      <c r="E383" s="337"/>
      <c r="F383" s="337"/>
      <c r="G383" s="337"/>
      <c r="H383" s="337"/>
      <c r="I383" s="337"/>
      <c r="J383" s="337"/>
      <c r="K383" s="345"/>
      <c r="L383" s="344"/>
      <c r="M383" s="344"/>
      <c r="N383" s="279"/>
      <c r="O383" s="345"/>
      <c r="P383" s="123"/>
      <c r="Q383" s="126"/>
      <c r="R383" s="126"/>
      <c r="S383" s="126"/>
      <c r="T383" s="126"/>
      <c r="U383" s="127"/>
      <c r="V383" s="127"/>
      <c r="W383" s="128"/>
      <c r="X383" s="127"/>
      <c r="Y383" s="128"/>
      <c r="Z383" s="127"/>
      <c r="AA383" s="588"/>
    </row>
    <row r="384" spans="1:27" ht="12.75" hidden="1">
      <c r="A384" s="151"/>
      <c r="B384" s="335"/>
      <c r="C384" s="337"/>
      <c r="D384" s="337"/>
      <c r="E384" s="337"/>
      <c r="F384" s="337"/>
      <c r="G384" s="337"/>
      <c r="H384" s="337"/>
      <c r="I384" s="337"/>
      <c r="J384" s="337"/>
      <c r="K384" s="345"/>
      <c r="L384" s="344"/>
      <c r="M384" s="344"/>
      <c r="N384" s="279"/>
      <c r="O384" s="345"/>
      <c r="P384" s="123"/>
      <c r="Q384" s="126"/>
      <c r="R384" s="126"/>
      <c r="S384" s="126"/>
      <c r="T384" s="126"/>
      <c r="U384" s="127"/>
      <c r="V384" s="127"/>
      <c r="W384" s="128"/>
      <c r="X384" s="127"/>
      <c r="Y384" s="128"/>
      <c r="Z384" s="127"/>
      <c r="AA384" s="588"/>
    </row>
    <row r="385" spans="1:27" ht="12.75" hidden="1">
      <c r="A385" s="151"/>
      <c r="B385" s="335"/>
      <c r="C385" s="337"/>
      <c r="D385" s="337"/>
      <c r="E385" s="337"/>
      <c r="F385" s="337"/>
      <c r="G385" s="337"/>
      <c r="H385" s="337"/>
      <c r="I385" s="337"/>
      <c r="J385" s="337"/>
      <c r="K385" s="345"/>
      <c r="L385" s="344"/>
      <c r="M385" s="344"/>
      <c r="N385" s="279"/>
      <c r="O385" s="345"/>
      <c r="P385" s="123"/>
      <c r="Q385" s="126"/>
      <c r="R385" s="126"/>
      <c r="S385" s="126"/>
      <c r="T385" s="126"/>
      <c r="U385" s="127"/>
      <c r="V385" s="127"/>
      <c r="W385" s="128"/>
      <c r="X385" s="127"/>
      <c r="Y385" s="128"/>
      <c r="Z385" s="127"/>
      <c r="AA385" s="588"/>
    </row>
    <row r="386" spans="1:27" ht="12.75" hidden="1">
      <c r="A386" s="151"/>
      <c r="B386" s="335"/>
      <c r="C386" s="337"/>
      <c r="D386" s="337"/>
      <c r="E386" s="337"/>
      <c r="F386" s="337"/>
      <c r="G386" s="337"/>
      <c r="H386" s="337"/>
      <c r="I386" s="337"/>
      <c r="J386" s="337"/>
      <c r="K386" s="345"/>
      <c r="L386" s="344"/>
      <c r="M386" s="344"/>
      <c r="N386" s="279"/>
      <c r="O386" s="345"/>
      <c r="P386" s="123"/>
      <c r="Q386" s="126"/>
      <c r="R386" s="126"/>
      <c r="S386" s="126"/>
      <c r="T386" s="126"/>
      <c r="U386" s="127"/>
      <c r="V386" s="127"/>
      <c r="W386" s="128"/>
      <c r="X386" s="127"/>
      <c r="Y386" s="128"/>
      <c r="Z386" s="127"/>
      <c r="AA386" s="588"/>
    </row>
    <row r="387" spans="1:27" ht="12.75" hidden="1">
      <c r="A387" s="151"/>
      <c r="B387" s="335"/>
      <c r="C387" s="337"/>
      <c r="D387" s="337"/>
      <c r="E387" s="337"/>
      <c r="F387" s="337"/>
      <c r="G387" s="337"/>
      <c r="H387" s="337"/>
      <c r="I387" s="337"/>
      <c r="J387" s="337"/>
      <c r="K387" s="345"/>
      <c r="L387" s="344"/>
      <c r="M387" s="344"/>
      <c r="N387" s="279"/>
      <c r="O387" s="345"/>
      <c r="P387" s="123"/>
      <c r="Q387" s="126"/>
      <c r="R387" s="126"/>
      <c r="S387" s="126"/>
      <c r="T387" s="126"/>
      <c r="U387" s="127"/>
      <c r="V387" s="127"/>
      <c r="W387" s="128"/>
      <c r="X387" s="127"/>
      <c r="Y387" s="128"/>
      <c r="Z387" s="127"/>
      <c r="AA387" s="588"/>
    </row>
    <row r="388" spans="1:27" ht="12.75" hidden="1">
      <c r="A388" s="151"/>
      <c r="B388" s="335"/>
      <c r="C388" s="337"/>
      <c r="D388" s="337"/>
      <c r="E388" s="337"/>
      <c r="F388" s="337"/>
      <c r="G388" s="337"/>
      <c r="H388" s="337"/>
      <c r="I388" s="337"/>
      <c r="J388" s="337"/>
      <c r="K388" s="345"/>
      <c r="L388" s="344"/>
      <c r="M388" s="344"/>
      <c r="N388" s="279"/>
      <c r="O388" s="345"/>
      <c r="P388" s="123"/>
      <c r="Q388" s="126"/>
      <c r="R388" s="126"/>
      <c r="S388" s="126"/>
      <c r="T388" s="126"/>
      <c r="U388" s="127"/>
      <c r="V388" s="127"/>
      <c r="W388" s="128"/>
      <c r="X388" s="127"/>
      <c r="Y388" s="128"/>
      <c r="Z388" s="127"/>
      <c r="AA388" s="588"/>
    </row>
    <row r="389" spans="1:27" ht="12.75" hidden="1">
      <c r="A389" s="151"/>
      <c r="B389" s="335"/>
      <c r="C389" s="337"/>
      <c r="D389" s="337"/>
      <c r="E389" s="337"/>
      <c r="F389" s="337"/>
      <c r="G389" s="337"/>
      <c r="H389" s="337"/>
      <c r="I389" s="337"/>
      <c r="J389" s="337"/>
      <c r="K389" s="345"/>
      <c r="L389" s="344"/>
      <c r="M389" s="344"/>
      <c r="N389" s="279"/>
      <c r="O389" s="345"/>
      <c r="P389" s="123"/>
      <c r="Q389" s="126"/>
      <c r="R389" s="126"/>
      <c r="S389" s="126"/>
      <c r="T389" s="126"/>
      <c r="U389" s="127"/>
      <c r="V389" s="127"/>
      <c r="W389" s="128"/>
      <c r="X389" s="127"/>
      <c r="Y389" s="128"/>
      <c r="Z389" s="127"/>
      <c r="AA389" s="588"/>
    </row>
    <row r="390" spans="1:27" ht="12.75" hidden="1">
      <c r="A390" s="151"/>
      <c r="B390" s="335"/>
      <c r="C390" s="337"/>
      <c r="D390" s="337"/>
      <c r="E390" s="337"/>
      <c r="F390" s="337"/>
      <c r="G390" s="337"/>
      <c r="H390" s="337"/>
      <c r="I390" s="337"/>
      <c r="J390" s="337"/>
      <c r="K390" s="345"/>
      <c r="L390" s="344"/>
      <c r="M390" s="344"/>
      <c r="N390" s="279"/>
      <c r="O390" s="345"/>
      <c r="P390" s="123"/>
      <c r="Q390" s="126"/>
      <c r="R390" s="126"/>
      <c r="S390" s="126"/>
      <c r="T390" s="126"/>
      <c r="U390" s="127"/>
      <c r="V390" s="127"/>
      <c r="W390" s="128"/>
      <c r="X390" s="127"/>
      <c r="Y390" s="128"/>
      <c r="Z390" s="127"/>
      <c r="AA390" s="588"/>
    </row>
    <row r="391" spans="1:27" ht="12.75" hidden="1">
      <c r="A391" s="151"/>
      <c r="B391" s="335"/>
      <c r="C391" s="337"/>
      <c r="D391" s="337"/>
      <c r="E391" s="337"/>
      <c r="F391" s="337"/>
      <c r="G391" s="337"/>
      <c r="H391" s="337"/>
      <c r="I391" s="337"/>
      <c r="J391" s="337"/>
      <c r="K391" s="345"/>
      <c r="L391" s="344"/>
      <c r="M391" s="344"/>
      <c r="N391" s="279"/>
      <c r="O391" s="345"/>
      <c r="P391" s="123"/>
      <c r="Q391" s="126"/>
      <c r="R391" s="126"/>
      <c r="S391" s="126"/>
      <c r="T391" s="126"/>
      <c r="U391" s="127"/>
      <c r="V391" s="127"/>
      <c r="W391" s="128"/>
      <c r="X391" s="127"/>
      <c r="Y391" s="128"/>
      <c r="Z391" s="127"/>
      <c r="AA391" s="588"/>
    </row>
    <row r="392" spans="1:27" ht="12.75" hidden="1">
      <c r="A392" s="151"/>
      <c r="B392" s="335"/>
      <c r="C392" s="337"/>
      <c r="D392" s="337"/>
      <c r="E392" s="337"/>
      <c r="F392" s="337"/>
      <c r="G392" s="337"/>
      <c r="H392" s="337"/>
      <c r="I392" s="337"/>
      <c r="J392" s="337"/>
      <c r="K392" s="345"/>
      <c r="L392" s="344"/>
      <c r="M392" s="344"/>
      <c r="N392" s="279"/>
      <c r="O392" s="345"/>
      <c r="P392" s="123"/>
      <c r="Q392" s="126"/>
      <c r="R392" s="126"/>
      <c r="S392" s="126"/>
      <c r="T392" s="126"/>
      <c r="U392" s="127"/>
      <c r="V392" s="127"/>
      <c r="W392" s="128"/>
      <c r="X392" s="127"/>
      <c r="Y392" s="128"/>
      <c r="Z392" s="127"/>
      <c r="AA392" s="588"/>
    </row>
    <row r="393" spans="1:27" ht="12.75" hidden="1">
      <c r="A393" s="151"/>
      <c r="B393" s="335"/>
      <c r="C393" s="337"/>
      <c r="D393" s="337"/>
      <c r="E393" s="337"/>
      <c r="F393" s="337"/>
      <c r="G393" s="337"/>
      <c r="H393" s="337"/>
      <c r="I393" s="337"/>
      <c r="J393" s="337"/>
      <c r="K393" s="345"/>
      <c r="L393" s="344"/>
      <c r="M393" s="344"/>
      <c r="N393" s="279"/>
      <c r="O393" s="345"/>
      <c r="P393" s="123"/>
      <c r="Q393" s="126"/>
      <c r="R393" s="126"/>
      <c r="S393" s="126"/>
      <c r="T393" s="126"/>
      <c r="U393" s="127"/>
      <c r="V393" s="127"/>
      <c r="W393" s="128"/>
      <c r="X393" s="127"/>
      <c r="Y393" s="128"/>
      <c r="Z393" s="127"/>
      <c r="AA393" s="588"/>
    </row>
    <row r="394" spans="1:27" ht="12.75" hidden="1">
      <c r="A394" s="151"/>
      <c r="B394" s="335"/>
      <c r="C394" s="337"/>
      <c r="D394" s="337"/>
      <c r="E394" s="337"/>
      <c r="F394" s="337"/>
      <c r="G394" s="337"/>
      <c r="H394" s="337"/>
      <c r="I394" s="337"/>
      <c r="J394" s="337"/>
      <c r="K394" s="345"/>
      <c r="L394" s="344"/>
      <c r="M394" s="344"/>
      <c r="N394" s="279"/>
      <c r="O394" s="345"/>
      <c r="P394" s="123"/>
      <c r="Q394" s="126"/>
      <c r="R394" s="126"/>
      <c r="S394" s="126"/>
      <c r="T394" s="126"/>
      <c r="U394" s="127"/>
      <c r="V394" s="127"/>
      <c r="W394" s="128"/>
      <c r="X394" s="127"/>
      <c r="Y394" s="128"/>
      <c r="Z394" s="127"/>
      <c r="AA394" s="588"/>
    </row>
    <row r="395" spans="1:27" ht="12.75" hidden="1">
      <c r="A395" s="151"/>
      <c r="B395" s="335"/>
      <c r="C395" s="337"/>
      <c r="D395" s="337"/>
      <c r="E395" s="337"/>
      <c r="F395" s="337"/>
      <c r="G395" s="337"/>
      <c r="H395" s="337"/>
      <c r="I395" s="337"/>
      <c r="J395" s="337"/>
      <c r="K395" s="345"/>
      <c r="L395" s="344"/>
      <c r="M395" s="344"/>
      <c r="N395" s="279"/>
      <c r="O395" s="345"/>
      <c r="P395" s="123"/>
      <c r="Q395" s="126"/>
      <c r="R395" s="126"/>
      <c r="S395" s="126"/>
      <c r="T395" s="126"/>
      <c r="U395" s="127"/>
      <c r="V395" s="127"/>
      <c r="W395" s="128"/>
      <c r="X395" s="127"/>
      <c r="Y395" s="128"/>
      <c r="Z395" s="127"/>
      <c r="AA395" s="588"/>
    </row>
    <row r="396" spans="1:27" ht="12.75" hidden="1">
      <c r="A396" s="151"/>
      <c r="B396" s="335"/>
      <c r="C396" s="337"/>
      <c r="D396" s="337"/>
      <c r="E396" s="337"/>
      <c r="F396" s="337"/>
      <c r="G396" s="337"/>
      <c r="H396" s="337"/>
      <c r="I396" s="337"/>
      <c r="J396" s="337"/>
      <c r="K396" s="345"/>
      <c r="L396" s="344"/>
      <c r="M396" s="344"/>
      <c r="N396" s="279"/>
      <c r="O396" s="345"/>
      <c r="P396" s="123"/>
      <c r="Q396" s="126"/>
      <c r="R396" s="126"/>
      <c r="S396" s="126"/>
      <c r="T396" s="126"/>
      <c r="U396" s="127"/>
      <c r="V396" s="127"/>
      <c r="W396" s="128"/>
      <c r="X396" s="127"/>
      <c r="Y396" s="128"/>
      <c r="Z396" s="127"/>
      <c r="AA396" s="588"/>
    </row>
    <row r="397" spans="1:27" ht="12.75" hidden="1">
      <c r="A397" s="151"/>
      <c r="B397" s="335"/>
      <c r="C397" s="337"/>
      <c r="D397" s="337"/>
      <c r="E397" s="337"/>
      <c r="F397" s="337"/>
      <c r="G397" s="337"/>
      <c r="H397" s="337"/>
      <c r="I397" s="337"/>
      <c r="J397" s="337"/>
      <c r="K397" s="345"/>
      <c r="L397" s="344"/>
      <c r="M397" s="344"/>
      <c r="N397" s="279"/>
      <c r="O397" s="345"/>
      <c r="P397" s="123"/>
      <c r="Q397" s="126"/>
      <c r="R397" s="126"/>
      <c r="S397" s="126"/>
      <c r="T397" s="126"/>
      <c r="U397" s="127"/>
      <c r="V397" s="127"/>
      <c r="W397" s="128"/>
      <c r="X397" s="127"/>
      <c r="Y397" s="128"/>
      <c r="Z397" s="127"/>
      <c r="AA397" s="588"/>
    </row>
    <row r="398" spans="1:27" ht="12.75" hidden="1">
      <c r="A398" s="151"/>
      <c r="B398" s="335"/>
      <c r="C398" s="337"/>
      <c r="D398" s="337"/>
      <c r="E398" s="337"/>
      <c r="F398" s="337"/>
      <c r="G398" s="337"/>
      <c r="H398" s="337"/>
      <c r="I398" s="337"/>
      <c r="J398" s="337"/>
      <c r="K398" s="345"/>
      <c r="L398" s="344"/>
      <c r="M398" s="344"/>
      <c r="N398" s="279"/>
      <c r="O398" s="345"/>
      <c r="P398" s="123"/>
      <c r="Q398" s="126"/>
      <c r="R398" s="126"/>
      <c r="S398" s="126"/>
      <c r="T398" s="126"/>
      <c r="U398" s="127"/>
      <c r="V398" s="127"/>
      <c r="W398" s="128"/>
      <c r="X398" s="127"/>
      <c r="Y398" s="128"/>
      <c r="Z398" s="127"/>
      <c r="AA398" s="588"/>
    </row>
    <row r="399" spans="1:27" ht="12.75" hidden="1">
      <c r="A399" s="151"/>
      <c r="B399" s="335"/>
      <c r="C399" s="337"/>
      <c r="D399" s="337"/>
      <c r="E399" s="337"/>
      <c r="F399" s="337"/>
      <c r="G399" s="337"/>
      <c r="H399" s="337"/>
      <c r="I399" s="337"/>
      <c r="J399" s="337"/>
      <c r="K399" s="345"/>
      <c r="L399" s="344"/>
      <c r="M399" s="344"/>
      <c r="N399" s="279"/>
      <c r="O399" s="345"/>
      <c r="P399" s="123"/>
      <c r="Q399" s="126"/>
      <c r="R399" s="126"/>
      <c r="S399" s="126"/>
      <c r="T399" s="126"/>
      <c r="U399" s="127"/>
      <c r="V399" s="127"/>
      <c r="W399" s="128"/>
      <c r="X399" s="127"/>
      <c r="Y399" s="128"/>
      <c r="Z399" s="127"/>
      <c r="AA399" s="588"/>
    </row>
    <row r="400" spans="1:27" ht="12.75" hidden="1">
      <c r="A400" s="151"/>
      <c r="B400" s="335"/>
      <c r="C400" s="337"/>
      <c r="D400" s="337"/>
      <c r="E400" s="337"/>
      <c r="F400" s="337"/>
      <c r="G400" s="337"/>
      <c r="H400" s="337"/>
      <c r="I400" s="337"/>
      <c r="J400" s="337"/>
      <c r="K400" s="345"/>
      <c r="L400" s="344"/>
      <c r="M400" s="344"/>
      <c r="N400" s="279"/>
      <c r="O400" s="345"/>
      <c r="P400" s="123"/>
      <c r="Q400" s="126"/>
      <c r="R400" s="126"/>
      <c r="S400" s="126"/>
      <c r="T400" s="126"/>
      <c r="U400" s="127"/>
      <c r="V400" s="127"/>
      <c r="W400" s="128"/>
      <c r="X400" s="127"/>
      <c r="Y400" s="128"/>
      <c r="Z400" s="127"/>
      <c r="AA400" s="588"/>
    </row>
    <row r="401" spans="1:27" ht="12.75" hidden="1">
      <c r="A401" s="151"/>
      <c r="B401" s="335"/>
      <c r="C401" s="337"/>
      <c r="D401" s="337"/>
      <c r="E401" s="337"/>
      <c r="F401" s="337"/>
      <c r="G401" s="337"/>
      <c r="H401" s="337"/>
      <c r="I401" s="337"/>
      <c r="J401" s="337"/>
      <c r="K401" s="345"/>
      <c r="L401" s="344"/>
      <c r="M401" s="344"/>
      <c r="N401" s="279"/>
      <c r="O401" s="345"/>
      <c r="P401" s="123"/>
      <c r="Q401" s="126"/>
      <c r="R401" s="126"/>
      <c r="S401" s="126"/>
      <c r="T401" s="126"/>
      <c r="U401" s="127"/>
      <c r="V401" s="127"/>
      <c r="W401" s="128"/>
      <c r="X401" s="127"/>
      <c r="Y401" s="128"/>
      <c r="Z401" s="127"/>
      <c r="AA401" s="588"/>
    </row>
    <row r="402" spans="1:27" ht="12.75" hidden="1">
      <c r="A402" s="151"/>
      <c r="B402" s="335"/>
      <c r="C402" s="337"/>
      <c r="D402" s="337"/>
      <c r="E402" s="337"/>
      <c r="F402" s="337"/>
      <c r="G402" s="337"/>
      <c r="H402" s="337"/>
      <c r="I402" s="337"/>
      <c r="J402" s="337"/>
      <c r="K402" s="345"/>
      <c r="L402" s="344"/>
      <c r="M402" s="344"/>
      <c r="N402" s="279"/>
      <c r="O402" s="345"/>
      <c r="P402" s="123"/>
      <c r="Q402" s="126"/>
      <c r="R402" s="126"/>
      <c r="S402" s="126"/>
      <c r="T402" s="126"/>
      <c r="U402" s="127"/>
      <c r="V402" s="127"/>
      <c r="W402" s="128"/>
      <c r="X402" s="127"/>
      <c r="Y402" s="128"/>
      <c r="Z402" s="127"/>
      <c r="AA402" s="588"/>
    </row>
    <row r="403" spans="1:27" ht="12.75" hidden="1">
      <c r="A403" s="151"/>
      <c r="B403" s="335"/>
      <c r="C403" s="337"/>
      <c r="D403" s="337"/>
      <c r="E403" s="337"/>
      <c r="F403" s="337"/>
      <c r="G403" s="337"/>
      <c r="H403" s="337"/>
      <c r="I403" s="337"/>
      <c r="J403" s="337"/>
      <c r="K403" s="345"/>
      <c r="L403" s="344"/>
      <c r="M403" s="344"/>
      <c r="N403" s="279"/>
      <c r="O403" s="345"/>
      <c r="P403" s="123"/>
      <c r="Q403" s="126"/>
      <c r="R403" s="126"/>
      <c r="S403" s="126"/>
      <c r="T403" s="126"/>
      <c r="U403" s="127"/>
      <c r="V403" s="127"/>
      <c r="W403" s="128"/>
      <c r="X403" s="127"/>
      <c r="Y403" s="128"/>
      <c r="Z403" s="127"/>
      <c r="AA403" s="588"/>
    </row>
    <row r="404" spans="1:27" ht="12.75" hidden="1">
      <c r="A404" s="151"/>
      <c r="B404" s="335"/>
      <c r="C404" s="337"/>
      <c r="D404" s="337"/>
      <c r="E404" s="337"/>
      <c r="F404" s="337"/>
      <c r="G404" s="337"/>
      <c r="H404" s="337"/>
      <c r="I404" s="337"/>
      <c r="J404" s="337"/>
      <c r="K404" s="345"/>
      <c r="L404" s="344"/>
      <c r="M404" s="344"/>
      <c r="N404" s="279"/>
      <c r="O404" s="345"/>
      <c r="P404" s="123"/>
      <c r="Q404" s="126"/>
      <c r="R404" s="126"/>
      <c r="S404" s="126"/>
      <c r="T404" s="126"/>
      <c r="U404" s="127"/>
      <c r="V404" s="127"/>
      <c r="W404" s="128"/>
      <c r="X404" s="127"/>
      <c r="Y404" s="128"/>
      <c r="Z404" s="127"/>
      <c r="AA404" s="588"/>
    </row>
    <row r="405" spans="1:27" ht="12.75" hidden="1">
      <c r="A405" s="151"/>
      <c r="B405" s="335"/>
      <c r="C405" s="337"/>
      <c r="D405" s="337"/>
      <c r="E405" s="337"/>
      <c r="F405" s="337"/>
      <c r="G405" s="337"/>
      <c r="H405" s="337"/>
      <c r="I405" s="337"/>
      <c r="J405" s="337"/>
      <c r="K405" s="345"/>
      <c r="L405" s="344"/>
      <c r="M405" s="344"/>
      <c r="N405" s="279"/>
      <c r="O405" s="345"/>
      <c r="P405" s="123"/>
      <c r="Q405" s="126"/>
      <c r="R405" s="126"/>
      <c r="S405" s="126"/>
      <c r="T405" s="126"/>
      <c r="U405" s="127"/>
      <c r="V405" s="127"/>
      <c r="W405" s="128"/>
      <c r="X405" s="127"/>
      <c r="Y405" s="128"/>
      <c r="Z405" s="127"/>
      <c r="AA405" s="588"/>
    </row>
    <row r="406" spans="1:27" ht="12.75" hidden="1">
      <c r="A406" s="151"/>
      <c r="B406" s="335"/>
      <c r="C406" s="337"/>
      <c r="D406" s="337"/>
      <c r="E406" s="337"/>
      <c r="F406" s="337"/>
      <c r="G406" s="337"/>
      <c r="H406" s="337"/>
      <c r="I406" s="337"/>
      <c r="J406" s="337"/>
      <c r="K406" s="345"/>
      <c r="L406" s="344"/>
      <c r="M406" s="344"/>
      <c r="N406" s="279"/>
      <c r="O406" s="345"/>
      <c r="P406" s="123"/>
      <c r="Q406" s="126"/>
      <c r="R406" s="126"/>
      <c r="S406" s="126"/>
      <c r="T406" s="126"/>
      <c r="U406" s="127"/>
      <c r="V406" s="127"/>
      <c r="W406" s="128"/>
      <c r="X406" s="127"/>
      <c r="Y406" s="128"/>
      <c r="Z406" s="127"/>
      <c r="AA406" s="588"/>
    </row>
    <row r="407" spans="1:27" ht="12.75" hidden="1">
      <c r="A407" s="151"/>
      <c r="B407" s="335"/>
      <c r="C407" s="337"/>
      <c r="D407" s="337"/>
      <c r="E407" s="337"/>
      <c r="F407" s="337"/>
      <c r="G407" s="337"/>
      <c r="H407" s="337"/>
      <c r="I407" s="337"/>
      <c r="J407" s="337"/>
      <c r="K407" s="345"/>
      <c r="L407" s="344"/>
      <c r="M407" s="344"/>
      <c r="N407" s="279"/>
      <c r="O407" s="345"/>
      <c r="P407" s="123"/>
      <c r="Q407" s="126"/>
      <c r="R407" s="126"/>
      <c r="S407" s="126"/>
      <c r="T407" s="126"/>
      <c r="U407" s="127"/>
      <c r="V407" s="127"/>
      <c r="W407" s="128"/>
      <c r="X407" s="127"/>
      <c r="Y407" s="128"/>
      <c r="Z407" s="127"/>
      <c r="AA407" s="588"/>
    </row>
    <row r="408" spans="1:27" ht="12.75" hidden="1">
      <c r="A408" s="151"/>
      <c r="B408" s="335"/>
      <c r="C408" s="337"/>
      <c r="D408" s="337"/>
      <c r="E408" s="337"/>
      <c r="F408" s="337"/>
      <c r="G408" s="337"/>
      <c r="H408" s="337"/>
      <c r="I408" s="337"/>
      <c r="J408" s="337"/>
      <c r="K408" s="345"/>
      <c r="L408" s="344"/>
      <c r="M408" s="344"/>
      <c r="N408" s="279"/>
      <c r="O408" s="345"/>
      <c r="P408" s="123"/>
      <c r="Q408" s="126"/>
      <c r="R408" s="126"/>
      <c r="S408" s="126"/>
      <c r="T408" s="126"/>
      <c r="U408" s="127"/>
      <c r="V408" s="127"/>
      <c r="W408" s="128"/>
      <c r="X408" s="127"/>
      <c r="Y408" s="128"/>
      <c r="Z408" s="127"/>
      <c r="AA408" s="588"/>
    </row>
    <row r="409" spans="1:27" ht="12.75" hidden="1">
      <c r="A409" s="151"/>
      <c r="B409" s="335"/>
      <c r="C409" s="337"/>
      <c r="D409" s="337"/>
      <c r="E409" s="337"/>
      <c r="F409" s="337"/>
      <c r="G409" s="337"/>
      <c r="H409" s="337"/>
      <c r="I409" s="337"/>
      <c r="J409" s="337"/>
      <c r="K409" s="345"/>
      <c r="L409" s="344"/>
      <c r="M409" s="344"/>
      <c r="N409" s="279"/>
      <c r="O409" s="345"/>
      <c r="P409" s="123"/>
      <c r="Q409" s="126"/>
      <c r="R409" s="126"/>
      <c r="S409" s="126"/>
      <c r="T409" s="126"/>
      <c r="U409" s="127"/>
      <c r="V409" s="127"/>
      <c r="W409" s="128"/>
      <c r="X409" s="127"/>
      <c r="Y409" s="128"/>
      <c r="Z409" s="127"/>
      <c r="AA409" s="588"/>
    </row>
    <row r="410" spans="1:27" ht="12.75" hidden="1">
      <c r="A410" s="151"/>
      <c r="B410" s="335"/>
      <c r="C410" s="337"/>
      <c r="D410" s="337"/>
      <c r="E410" s="337"/>
      <c r="F410" s="337"/>
      <c r="G410" s="337"/>
      <c r="H410" s="337"/>
      <c r="I410" s="337"/>
      <c r="J410" s="337"/>
      <c r="K410" s="345"/>
      <c r="L410" s="344"/>
      <c r="M410" s="344"/>
      <c r="N410" s="279"/>
      <c r="O410" s="345"/>
      <c r="P410" s="123"/>
      <c r="Q410" s="126"/>
      <c r="R410" s="126"/>
      <c r="S410" s="126"/>
      <c r="T410" s="126"/>
      <c r="U410" s="127"/>
      <c r="V410" s="127"/>
      <c r="W410" s="128"/>
      <c r="X410" s="127"/>
      <c r="Y410" s="128"/>
      <c r="Z410" s="127"/>
      <c r="AA410" s="588"/>
    </row>
    <row r="411" spans="1:27" ht="12.75" hidden="1">
      <c r="A411" s="151"/>
      <c r="B411" s="335"/>
      <c r="C411" s="337"/>
      <c r="D411" s="337"/>
      <c r="E411" s="337"/>
      <c r="F411" s="337"/>
      <c r="G411" s="337"/>
      <c r="H411" s="337"/>
      <c r="I411" s="337"/>
      <c r="J411" s="337"/>
      <c r="K411" s="345"/>
      <c r="L411" s="344"/>
      <c r="M411" s="344"/>
      <c r="N411" s="279"/>
      <c r="O411" s="345"/>
      <c r="P411" s="123"/>
      <c r="Q411" s="126"/>
      <c r="R411" s="126"/>
      <c r="S411" s="126"/>
      <c r="T411" s="126"/>
      <c r="U411" s="127"/>
      <c r="V411" s="127"/>
      <c r="W411" s="128"/>
      <c r="X411" s="127"/>
      <c r="Y411" s="128"/>
      <c r="Z411" s="127"/>
      <c r="AA411" s="588"/>
    </row>
    <row r="412" spans="1:27" ht="12.75" hidden="1">
      <c r="A412" s="151"/>
      <c r="B412" s="335"/>
      <c r="C412" s="337"/>
      <c r="D412" s="337"/>
      <c r="E412" s="337"/>
      <c r="F412" s="337"/>
      <c r="G412" s="337"/>
      <c r="H412" s="337"/>
      <c r="I412" s="337"/>
      <c r="J412" s="337"/>
      <c r="K412" s="345"/>
      <c r="L412" s="344"/>
      <c r="M412" s="344"/>
      <c r="N412" s="279"/>
      <c r="O412" s="345"/>
      <c r="P412" s="123"/>
      <c r="Q412" s="126"/>
      <c r="R412" s="126"/>
      <c r="S412" s="126"/>
      <c r="T412" s="126"/>
      <c r="U412" s="127"/>
      <c r="V412" s="127"/>
      <c r="W412" s="128"/>
      <c r="X412" s="127"/>
      <c r="Y412" s="128"/>
      <c r="Z412" s="127"/>
      <c r="AA412" s="588"/>
    </row>
    <row r="413" spans="1:27" ht="12.75" hidden="1">
      <c r="A413" s="151"/>
      <c r="B413" s="335"/>
      <c r="C413" s="337"/>
      <c r="D413" s="337"/>
      <c r="E413" s="337"/>
      <c r="F413" s="337"/>
      <c r="G413" s="337"/>
      <c r="H413" s="337"/>
      <c r="I413" s="337"/>
      <c r="J413" s="337"/>
      <c r="K413" s="345"/>
      <c r="L413" s="344"/>
      <c r="M413" s="344"/>
      <c r="N413" s="279"/>
      <c r="O413" s="345"/>
      <c r="P413" s="123"/>
      <c r="Q413" s="126"/>
      <c r="R413" s="126"/>
      <c r="S413" s="126"/>
      <c r="T413" s="126"/>
      <c r="U413" s="127"/>
      <c r="V413" s="127"/>
      <c r="W413" s="128"/>
      <c r="X413" s="127"/>
      <c r="Y413" s="128"/>
      <c r="Z413" s="127"/>
      <c r="AA413" s="588"/>
    </row>
    <row r="414" spans="1:27" ht="12.75" hidden="1">
      <c r="A414" s="151"/>
      <c r="B414" s="335"/>
      <c r="C414" s="337"/>
      <c r="D414" s="337"/>
      <c r="E414" s="337"/>
      <c r="F414" s="337"/>
      <c r="G414" s="337"/>
      <c r="H414" s="337"/>
      <c r="I414" s="337"/>
      <c r="J414" s="337"/>
      <c r="K414" s="345"/>
      <c r="L414" s="344"/>
      <c r="M414" s="344"/>
      <c r="N414" s="279"/>
      <c r="O414" s="345"/>
      <c r="P414" s="123"/>
      <c r="Q414" s="126"/>
      <c r="R414" s="126"/>
      <c r="S414" s="126"/>
      <c r="T414" s="126"/>
      <c r="U414" s="127"/>
      <c r="V414" s="127"/>
      <c r="W414" s="128"/>
      <c r="X414" s="127"/>
      <c r="Y414" s="128"/>
      <c r="Z414" s="127"/>
      <c r="AA414" s="588"/>
    </row>
    <row r="415" spans="1:27" ht="12.75" hidden="1">
      <c r="A415" s="151"/>
      <c r="B415" s="335"/>
      <c r="C415" s="337"/>
      <c r="D415" s="337"/>
      <c r="E415" s="337"/>
      <c r="F415" s="337"/>
      <c r="G415" s="337"/>
      <c r="H415" s="337"/>
      <c r="I415" s="337"/>
      <c r="J415" s="337"/>
      <c r="K415" s="345"/>
      <c r="L415" s="344"/>
      <c r="M415" s="344"/>
      <c r="N415" s="279"/>
      <c r="O415" s="345"/>
      <c r="P415" s="123"/>
      <c r="Q415" s="126"/>
      <c r="R415" s="126"/>
      <c r="S415" s="126"/>
      <c r="T415" s="126"/>
      <c r="U415" s="127"/>
      <c r="V415" s="127"/>
      <c r="W415" s="128"/>
      <c r="X415" s="127"/>
      <c r="Y415" s="128"/>
      <c r="Z415" s="127"/>
      <c r="AA415" s="588"/>
    </row>
    <row r="416" spans="1:27" ht="12.75" hidden="1">
      <c r="A416" s="151"/>
      <c r="B416" s="335"/>
      <c r="C416" s="337"/>
      <c r="D416" s="337"/>
      <c r="E416" s="337"/>
      <c r="F416" s="337"/>
      <c r="G416" s="337"/>
      <c r="H416" s="337"/>
      <c r="I416" s="337"/>
      <c r="J416" s="337"/>
      <c r="K416" s="345"/>
      <c r="L416" s="344"/>
      <c r="M416" s="344"/>
      <c r="N416" s="279"/>
      <c r="O416" s="345"/>
      <c r="P416" s="123"/>
      <c r="Q416" s="126"/>
      <c r="R416" s="126"/>
      <c r="S416" s="126"/>
      <c r="T416" s="126"/>
      <c r="U416" s="127"/>
      <c r="V416" s="127"/>
      <c r="W416" s="128"/>
      <c r="X416" s="127"/>
      <c r="Y416" s="128"/>
      <c r="Z416" s="127"/>
      <c r="AA416" s="588"/>
    </row>
    <row r="417" spans="1:27" ht="12.75" hidden="1">
      <c r="A417" s="151"/>
      <c r="B417" s="335"/>
      <c r="C417" s="337"/>
      <c r="D417" s="337"/>
      <c r="E417" s="337"/>
      <c r="F417" s="337"/>
      <c r="G417" s="337"/>
      <c r="H417" s="337"/>
      <c r="I417" s="337"/>
      <c r="J417" s="337"/>
      <c r="K417" s="345"/>
      <c r="L417" s="344"/>
      <c r="M417" s="344"/>
      <c r="N417" s="279"/>
      <c r="O417" s="345"/>
      <c r="P417" s="123"/>
      <c r="Q417" s="126"/>
      <c r="R417" s="126"/>
      <c r="S417" s="126"/>
      <c r="T417" s="126"/>
      <c r="U417" s="127"/>
      <c r="V417" s="127"/>
      <c r="W417" s="128"/>
      <c r="X417" s="127"/>
      <c r="Y417" s="128"/>
      <c r="Z417" s="127"/>
      <c r="AA417" s="588"/>
    </row>
    <row r="418" spans="1:27" ht="12.75" hidden="1">
      <c r="A418" s="151"/>
      <c r="B418" s="335"/>
      <c r="C418" s="337"/>
      <c r="D418" s="337"/>
      <c r="E418" s="337"/>
      <c r="F418" s="337"/>
      <c r="G418" s="337"/>
      <c r="H418" s="337"/>
      <c r="I418" s="337"/>
      <c r="J418" s="337"/>
      <c r="K418" s="345"/>
      <c r="L418" s="344"/>
      <c r="M418" s="344"/>
      <c r="N418" s="279"/>
      <c r="O418" s="345"/>
      <c r="P418" s="123"/>
      <c r="Q418" s="126"/>
      <c r="R418" s="126"/>
      <c r="S418" s="126"/>
      <c r="T418" s="126"/>
      <c r="U418" s="127"/>
      <c r="V418" s="127"/>
      <c r="W418" s="128"/>
      <c r="X418" s="127"/>
      <c r="Y418" s="128"/>
      <c r="Z418" s="127"/>
      <c r="AA418" s="588"/>
    </row>
    <row r="419" spans="1:27" ht="12.75" hidden="1">
      <c r="A419" s="151"/>
      <c r="B419" s="335"/>
      <c r="C419" s="337"/>
      <c r="D419" s="337"/>
      <c r="E419" s="337"/>
      <c r="F419" s="337"/>
      <c r="G419" s="337"/>
      <c r="H419" s="337"/>
      <c r="I419" s="337"/>
      <c r="J419" s="337"/>
      <c r="K419" s="345"/>
      <c r="L419" s="344"/>
      <c r="M419" s="344"/>
      <c r="N419" s="279"/>
      <c r="O419" s="345"/>
      <c r="P419" s="123"/>
      <c r="Q419" s="126"/>
      <c r="R419" s="126"/>
      <c r="S419" s="126"/>
      <c r="T419" s="126"/>
      <c r="U419" s="127"/>
      <c r="V419" s="127"/>
      <c r="W419" s="128"/>
      <c r="X419" s="127"/>
      <c r="Y419" s="128"/>
      <c r="Z419" s="127"/>
      <c r="AA419" s="588"/>
    </row>
    <row r="420" spans="1:27" ht="12.75" hidden="1">
      <c r="A420" s="151"/>
      <c r="B420" s="335"/>
      <c r="C420" s="337"/>
      <c r="D420" s="337"/>
      <c r="E420" s="337"/>
      <c r="F420" s="337"/>
      <c r="G420" s="337"/>
      <c r="H420" s="337"/>
      <c r="I420" s="337"/>
      <c r="J420" s="337"/>
      <c r="K420" s="345"/>
      <c r="L420" s="344"/>
      <c r="M420" s="344"/>
      <c r="N420" s="279"/>
      <c r="O420" s="345"/>
      <c r="P420" s="123"/>
      <c r="Q420" s="126"/>
      <c r="R420" s="126"/>
      <c r="S420" s="126"/>
      <c r="T420" s="126"/>
      <c r="U420" s="127"/>
      <c r="V420" s="127"/>
      <c r="W420" s="128"/>
      <c r="X420" s="127"/>
      <c r="Y420" s="128"/>
      <c r="Z420" s="127"/>
      <c r="AA420" s="588"/>
    </row>
    <row r="421" spans="1:27" ht="12.75" hidden="1">
      <c r="A421" s="151"/>
      <c r="B421" s="335"/>
      <c r="C421" s="337"/>
      <c r="D421" s="337"/>
      <c r="E421" s="337"/>
      <c r="F421" s="337"/>
      <c r="G421" s="337"/>
      <c r="H421" s="337"/>
      <c r="I421" s="337"/>
      <c r="J421" s="337"/>
      <c r="K421" s="345"/>
      <c r="L421" s="344"/>
      <c r="M421" s="344"/>
      <c r="N421" s="279"/>
      <c r="O421" s="345"/>
      <c r="P421" s="123"/>
      <c r="Q421" s="126"/>
      <c r="R421" s="126"/>
      <c r="S421" s="126"/>
      <c r="T421" s="126"/>
      <c r="U421" s="127"/>
      <c r="V421" s="127"/>
      <c r="W421" s="128"/>
      <c r="X421" s="127"/>
      <c r="Y421" s="128"/>
      <c r="Z421" s="127"/>
      <c r="AA421" s="588"/>
    </row>
    <row r="422" spans="1:27" ht="12.75" hidden="1">
      <c r="A422" s="151"/>
      <c r="B422" s="335"/>
      <c r="C422" s="337"/>
      <c r="D422" s="337"/>
      <c r="E422" s="337"/>
      <c r="F422" s="337"/>
      <c r="G422" s="337"/>
      <c r="H422" s="337"/>
      <c r="I422" s="337"/>
      <c r="J422" s="337"/>
      <c r="K422" s="345"/>
      <c r="L422" s="344"/>
      <c r="M422" s="344"/>
      <c r="N422" s="279"/>
      <c r="O422" s="345"/>
      <c r="P422" s="123"/>
      <c r="Q422" s="126"/>
      <c r="R422" s="126"/>
      <c r="S422" s="126"/>
      <c r="T422" s="126"/>
      <c r="U422" s="127"/>
      <c r="V422" s="127"/>
      <c r="W422" s="128"/>
      <c r="X422" s="127"/>
      <c r="Y422" s="128"/>
      <c r="Z422" s="127"/>
      <c r="AA422" s="588"/>
    </row>
    <row r="423" spans="1:27" ht="12.75" hidden="1">
      <c r="A423" s="151"/>
      <c r="B423" s="335"/>
      <c r="C423" s="337"/>
      <c r="D423" s="337"/>
      <c r="E423" s="337"/>
      <c r="F423" s="337"/>
      <c r="G423" s="337"/>
      <c r="H423" s="337"/>
      <c r="I423" s="337"/>
      <c r="J423" s="337"/>
      <c r="K423" s="345"/>
      <c r="L423" s="344"/>
      <c r="M423" s="344"/>
      <c r="N423" s="279"/>
      <c r="O423" s="345"/>
      <c r="P423" s="123"/>
      <c r="Q423" s="126"/>
      <c r="R423" s="126"/>
      <c r="S423" s="126"/>
      <c r="T423" s="126"/>
      <c r="U423" s="127"/>
      <c r="V423" s="127"/>
      <c r="W423" s="128"/>
      <c r="X423" s="127"/>
      <c r="Y423" s="128"/>
      <c r="Z423" s="127"/>
      <c r="AA423" s="588"/>
    </row>
    <row r="424" spans="1:27" ht="12.75" hidden="1">
      <c r="A424" s="151"/>
      <c r="B424" s="335"/>
      <c r="C424" s="337"/>
      <c r="D424" s="337"/>
      <c r="E424" s="337"/>
      <c r="F424" s="337"/>
      <c r="G424" s="337"/>
      <c r="H424" s="337"/>
      <c r="I424" s="337"/>
      <c r="J424" s="337"/>
      <c r="K424" s="345"/>
      <c r="L424" s="344"/>
      <c r="M424" s="344"/>
      <c r="N424" s="279"/>
      <c r="O424" s="345"/>
      <c r="P424" s="123"/>
      <c r="Q424" s="126"/>
      <c r="R424" s="126"/>
      <c r="S424" s="126"/>
      <c r="T424" s="126"/>
      <c r="U424" s="127"/>
      <c r="V424" s="127"/>
      <c r="W424" s="128"/>
      <c r="X424" s="127"/>
      <c r="Y424" s="128"/>
      <c r="Z424" s="127"/>
      <c r="AA424" s="588"/>
    </row>
    <row r="425" spans="1:27" ht="12.75" hidden="1">
      <c r="A425" s="151"/>
      <c r="B425" s="335"/>
      <c r="C425" s="337"/>
      <c r="D425" s="337"/>
      <c r="E425" s="337"/>
      <c r="F425" s="337"/>
      <c r="G425" s="337"/>
      <c r="H425" s="337"/>
      <c r="I425" s="337"/>
      <c r="J425" s="337"/>
      <c r="K425" s="345"/>
      <c r="L425" s="344"/>
      <c r="M425" s="344"/>
      <c r="N425" s="279"/>
      <c r="O425" s="345"/>
      <c r="P425" s="123"/>
      <c r="Q425" s="126"/>
      <c r="R425" s="126"/>
      <c r="S425" s="126"/>
      <c r="T425" s="126"/>
      <c r="U425" s="127"/>
      <c r="V425" s="127"/>
      <c r="W425" s="128"/>
      <c r="X425" s="127"/>
      <c r="Y425" s="128"/>
      <c r="Z425" s="127"/>
      <c r="AA425" s="588"/>
    </row>
    <row r="426" spans="1:27" ht="12.75" hidden="1">
      <c r="A426" s="151"/>
      <c r="B426" s="335"/>
      <c r="C426" s="337"/>
      <c r="D426" s="337"/>
      <c r="E426" s="337"/>
      <c r="F426" s="337"/>
      <c r="G426" s="337"/>
      <c r="H426" s="337"/>
      <c r="I426" s="337"/>
      <c r="J426" s="337"/>
      <c r="K426" s="345"/>
      <c r="L426" s="344"/>
      <c r="M426" s="344"/>
      <c r="N426" s="279"/>
      <c r="O426" s="345"/>
      <c r="P426" s="123"/>
      <c r="Q426" s="126"/>
      <c r="R426" s="126"/>
      <c r="S426" s="126"/>
      <c r="T426" s="126"/>
      <c r="U426" s="127"/>
      <c r="V426" s="127"/>
      <c r="W426" s="128"/>
      <c r="X426" s="127"/>
      <c r="Y426" s="128"/>
      <c r="Z426" s="127"/>
      <c r="AA426" s="588"/>
    </row>
    <row r="427" spans="1:27" ht="12.75" hidden="1">
      <c r="A427" s="151"/>
      <c r="B427" s="335"/>
      <c r="C427" s="337"/>
      <c r="D427" s="337"/>
      <c r="E427" s="337"/>
      <c r="F427" s="337"/>
      <c r="G427" s="337"/>
      <c r="H427" s="337"/>
      <c r="I427" s="337"/>
      <c r="J427" s="337"/>
      <c r="K427" s="345"/>
      <c r="L427" s="344"/>
      <c r="M427" s="344"/>
      <c r="N427" s="279"/>
      <c r="O427" s="345"/>
      <c r="P427" s="123"/>
      <c r="Q427" s="126"/>
      <c r="R427" s="126"/>
      <c r="S427" s="126"/>
      <c r="T427" s="126"/>
      <c r="U427" s="127"/>
      <c r="V427" s="127"/>
      <c r="W427" s="128"/>
      <c r="X427" s="127"/>
      <c r="Y427" s="128"/>
      <c r="Z427" s="127"/>
      <c r="AA427" s="588"/>
    </row>
    <row r="428" spans="1:27" ht="12.75" hidden="1">
      <c r="A428" s="151"/>
      <c r="B428" s="335"/>
      <c r="C428" s="337"/>
      <c r="D428" s="337"/>
      <c r="E428" s="337"/>
      <c r="F428" s="337"/>
      <c r="G428" s="337"/>
      <c r="H428" s="337"/>
      <c r="I428" s="337"/>
      <c r="J428" s="337"/>
      <c r="K428" s="345"/>
      <c r="L428" s="344"/>
      <c r="M428" s="344"/>
      <c r="N428" s="279"/>
      <c r="O428" s="345"/>
      <c r="P428" s="123"/>
      <c r="Q428" s="126"/>
      <c r="R428" s="126"/>
      <c r="S428" s="126"/>
      <c r="T428" s="126"/>
      <c r="U428" s="127"/>
      <c r="V428" s="127"/>
      <c r="W428" s="128"/>
      <c r="X428" s="127"/>
      <c r="Y428" s="128"/>
      <c r="Z428" s="127"/>
      <c r="AA428" s="588"/>
    </row>
    <row r="429" spans="1:27" ht="12.75" hidden="1">
      <c r="A429" s="151"/>
      <c r="B429" s="335"/>
      <c r="C429" s="337"/>
      <c r="D429" s="337"/>
      <c r="E429" s="337"/>
      <c r="F429" s="337"/>
      <c r="G429" s="337"/>
      <c r="H429" s="337"/>
      <c r="I429" s="337"/>
      <c r="J429" s="337"/>
      <c r="K429" s="345"/>
      <c r="L429" s="344"/>
      <c r="M429" s="344"/>
      <c r="N429" s="279"/>
      <c r="O429" s="345"/>
      <c r="P429" s="123"/>
      <c r="Q429" s="126"/>
      <c r="R429" s="126"/>
      <c r="S429" s="126"/>
      <c r="T429" s="126"/>
      <c r="U429" s="127"/>
      <c r="V429" s="127"/>
      <c r="W429" s="128"/>
      <c r="X429" s="127"/>
      <c r="Y429" s="128"/>
      <c r="Z429" s="127"/>
      <c r="AA429" s="588"/>
    </row>
    <row r="430" spans="1:27" ht="12.75" hidden="1">
      <c r="A430" s="151"/>
      <c r="B430" s="335"/>
      <c r="C430" s="337"/>
      <c r="D430" s="337"/>
      <c r="E430" s="337"/>
      <c r="F430" s="337"/>
      <c r="G430" s="337"/>
      <c r="H430" s="337"/>
      <c r="I430" s="337"/>
      <c r="J430" s="337"/>
      <c r="K430" s="345"/>
      <c r="L430" s="344"/>
      <c r="M430" s="344"/>
      <c r="N430" s="279"/>
      <c r="O430" s="345"/>
      <c r="P430" s="123"/>
      <c r="Q430" s="126"/>
      <c r="R430" s="126"/>
      <c r="S430" s="126"/>
      <c r="T430" s="126"/>
      <c r="U430" s="127"/>
      <c r="V430" s="127"/>
      <c r="W430" s="128"/>
      <c r="X430" s="127"/>
      <c r="Y430" s="128"/>
      <c r="Z430" s="127"/>
      <c r="AA430" s="588"/>
    </row>
    <row r="431" spans="1:27" ht="12.75" hidden="1">
      <c r="A431" s="151"/>
      <c r="B431" s="335"/>
      <c r="C431" s="337"/>
      <c r="D431" s="337"/>
      <c r="E431" s="337"/>
      <c r="F431" s="337"/>
      <c r="G431" s="337"/>
      <c r="H431" s="337"/>
      <c r="I431" s="337"/>
      <c r="J431" s="337"/>
      <c r="K431" s="345"/>
      <c r="L431" s="344"/>
      <c r="M431" s="344"/>
      <c r="N431" s="279"/>
      <c r="O431" s="345"/>
      <c r="P431" s="123"/>
      <c r="Q431" s="126"/>
      <c r="R431" s="126"/>
      <c r="S431" s="126"/>
      <c r="T431" s="126"/>
      <c r="U431" s="127"/>
      <c r="V431" s="127"/>
      <c r="W431" s="128"/>
      <c r="X431" s="127"/>
      <c r="Y431" s="128"/>
      <c r="Z431" s="127"/>
      <c r="AA431" s="588"/>
    </row>
    <row r="432" spans="1:27" ht="12.75" hidden="1">
      <c r="A432" s="151"/>
      <c r="B432" s="335"/>
      <c r="C432" s="337"/>
      <c r="D432" s="337"/>
      <c r="E432" s="337"/>
      <c r="F432" s="337"/>
      <c r="G432" s="337"/>
      <c r="H432" s="337"/>
      <c r="I432" s="337"/>
      <c r="J432" s="337"/>
      <c r="K432" s="345"/>
      <c r="L432" s="344"/>
      <c r="M432" s="344"/>
      <c r="N432" s="279"/>
      <c r="O432" s="345"/>
      <c r="P432" s="123"/>
      <c r="Q432" s="126"/>
      <c r="R432" s="126"/>
      <c r="S432" s="126"/>
      <c r="T432" s="126"/>
      <c r="U432" s="127"/>
      <c r="V432" s="127"/>
      <c r="W432" s="128"/>
      <c r="X432" s="127"/>
      <c r="Y432" s="128"/>
      <c r="Z432" s="127"/>
      <c r="AA432" s="588"/>
    </row>
    <row r="433" spans="1:27" ht="12.75" hidden="1">
      <c r="A433" s="151"/>
      <c r="B433" s="335"/>
      <c r="C433" s="337"/>
      <c r="D433" s="337"/>
      <c r="E433" s="337"/>
      <c r="F433" s="337"/>
      <c r="G433" s="337"/>
      <c r="H433" s="337"/>
      <c r="I433" s="337"/>
      <c r="J433" s="337"/>
      <c r="K433" s="345"/>
      <c r="L433" s="344"/>
      <c r="M433" s="344"/>
      <c r="N433" s="279"/>
      <c r="O433" s="345"/>
      <c r="P433" s="123"/>
      <c r="Q433" s="126"/>
      <c r="R433" s="126"/>
      <c r="S433" s="126"/>
      <c r="T433" s="126"/>
      <c r="U433" s="127"/>
      <c r="V433" s="127"/>
      <c r="W433" s="128"/>
      <c r="X433" s="127"/>
      <c r="Y433" s="128"/>
      <c r="Z433" s="127"/>
      <c r="AA433" s="588"/>
    </row>
    <row r="434" spans="1:27" ht="12.75" hidden="1">
      <c r="A434" s="151"/>
      <c r="B434" s="335"/>
      <c r="C434" s="337"/>
      <c r="D434" s="337"/>
      <c r="E434" s="337"/>
      <c r="F434" s="337"/>
      <c r="G434" s="337"/>
      <c r="H434" s="337"/>
      <c r="I434" s="337"/>
      <c r="J434" s="337"/>
      <c r="K434" s="345"/>
      <c r="L434" s="344"/>
      <c r="M434" s="344"/>
      <c r="N434" s="279"/>
      <c r="O434" s="345"/>
      <c r="P434" s="123"/>
      <c r="Q434" s="126"/>
      <c r="R434" s="126"/>
      <c r="S434" s="126"/>
      <c r="T434" s="126"/>
      <c r="U434" s="127"/>
      <c r="V434" s="127"/>
      <c r="W434" s="128"/>
      <c r="X434" s="127"/>
      <c r="Y434" s="128"/>
      <c r="Z434" s="127"/>
      <c r="AA434" s="588"/>
    </row>
    <row r="435" spans="1:27" ht="12.75" hidden="1">
      <c r="A435" s="151"/>
      <c r="B435" s="335"/>
      <c r="C435" s="337"/>
      <c r="D435" s="337"/>
      <c r="E435" s="337"/>
      <c r="F435" s="337"/>
      <c r="G435" s="337"/>
      <c r="H435" s="337"/>
      <c r="I435" s="337"/>
      <c r="J435" s="337"/>
      <c r="K435" s="345"/>
      <c r="L435" s="344"/>
      <c r="M435" s="344"/>
      <c r="N435" s="279"/>
      <c r="O435" s="345"/>
      <c r="P435" s="123"/>
      <c r="Q435" s="126"/>
      <c r="R435" s="126"/>
      <c r="S435" s="126"/>
      <c r="T435" s="126"/>
      <c r="U435" s="127"/>
      <c r="V435" s="127"/>
      <c r="W435" s="128"/>
      <c r="X435" s="127"/>
      <c r="Y435" s="128"/>
      <c r="Z435" s="127"/>
      <c r="AA435" s="588"/>
    </row>
    <row r="436" spans="1:27" ht="12.75" hidden="1">
      <c r="A436" s="151"/>
      <c r="B436" s="335"/>
      <c r="C436" s="337"/>
      <c r="D436" s="337"/>
      <c r="E436" s="337"/>
      <c r="F436" s="337"/>
      <c r="G436" s="337"/>
      <c r="H436" s="337"/>
      <c r="I436" s="337"/>
      <c r="J436" s="337"/>
      <c r="K436" s="345"/>
      <c r="L436" s="344"/>
      <c r="M436" s="344"/>
      <c r="N436" s="279"/>
      <c r="O436" s="345"/>
      <c r="P436" s="123"/>
      <c r="Q436" s="126"/>
      <c r="R436" s="126"/>
      <c r="S436" s="126"/>
      <c r="T436" s="126"/>
      <c r="U436" s="127"/>
      <c r="V436" s="127"/>
      <c r="W436" s="128"/>
      <c r="X436" s="127"/>
      <c r="Y436" s="128"/>
      <c r="Z436" s="127"/>
      <c r="AA436" s="588"/>
    </row>
    <row r="437" spans="1:27" ht="12.75" hidden="1">
      <c r="A437" s="151"/>
      <c r="B437" s="335"/>
      <c r="C437" s="337"/>
      <c r="D437" s="337"/>
      <c r="E437" s="337"/>
      <c r="F437" s="337"/>
      <c r="G437" s="337"/>
      <c r="H437" s="337"/>
      <c r="I437" s="337"/>
      <c r="J437" s="337"/>
      <c r="K437" s="345"/>
      <c r="L437" s="344"/>
      <c r="M437" s="344"/>
      <c r="N437" s="279"/>
      <c r="O437" s="345"/>
      <c r="P437" s="123"/>
      <c r="Q437" s="126"/>
      <c r="R437" s="126"/>
      <c r="S437" s="126"/>
      <c r="T437" s="126"/>
      <c r="U437" s="127"/>
      <c r="V437" s="127"/>
      <c r="W437" s="128"/>
      <c r="X437" s="127"/>
      <c r="Y437" s="128"/>
      <c r="Z437" s="127"/>
      <c r="AA437" s="588"/>
    </row>
    <row r="438" spans="1:27" ht="12.75" hidden="1">
      <c r="A438" s="151"/>
      <c r="B438" s="335"/>
      <c r="C438" s="337"/>
      <c r="D438" s="337"/>
      <c r="E438" s="337"/>
      <c r="F438" s="337"/>
      <c r="G438" s="337"/>
      <c r="H438" s="337"/>
      <c r="I438" s="337"/>
      <c r="J438" s="337"/>
      <c r="K438" s="345"/>
      <c r="L438" s="344"/>
      <c r="M438" s="344"/>
      <c r="N438" s="279"/>
      <c r="O438" s="345"/>
      <c r="P438" s="123"/>
      <c r="Q438" s="126"/>
      <c r="R438" s="126"/>
      <c r="S438" s="126"/>
      <c r="T438" s="126"/>
      <c r="U438" s="127"/>
      <c r="V438" s="127"/>
      <c r="W438" s="128"/>
      <c r="X438" s="127"/>
      <c r="Y438" s="128"/>
      <c r="Z438" s="127"/>
      <c r="AA438" s="588"/>
    </row>
    <row r="439" spans="1:27" ht="12.75" hidden="1">
      <c r="A439" s="151"/>
      <c r="B439" s="335"/>
      <c r="C439" s="337"/>
      <c r="D439" s="337"/>
      <c r="E439" s="337"/>
      <c r="F439" s="337"/>
      <c r="G439" s="337"/>
      <c r="H439" s="337"/>
      <c r="I439" s="337"/>
      <c r="J439" s="337"/>
      <c r="K439" s="345"/>
      <c r="L439" s="344"/>
      <c r="M439" s="344"/>
      <c r="N439" s="279"/>
      <c r="O439" s="345"/>
      <c r="P439" s="123"/>
      <c r="Q439" s="126"/>
      <c r="R439" s="126"/>
      <c r="S439" s="126"/>
      <c r="T439" s="126"/>
      <c r="U439" s="127"/>
      <c r="V439" s="127"/>
      <c r="W439" s="128"/>
      <c r="X439" s="127"/>
      <c r="Y439" s="128"/>
      <c r="Z439" s="127"/>
      <c r="AA439" s="588"/>
    </row>
    <row r="440" spans="1:27" ht="12.75" hidden="1">
      <c r="A440" s="151"/>
      <c r="B440" s="335"/>
      <c r="C440" s="337"/>
      <c r="D440" s="337"/>
      <c r="E440" s="337"/>
      <c r="F440" s="337"/>
      <c r="G440" s="337"/>
      <c r="H440" s="337"/>
      <c r="I440" s="337"/>
      <c r="J440" s="337"/>
      <c r="K440" s="345"/>
      <c r="L440" s="344"/>
      <c r="M440" s="344"/>
      <c r="N440" s="279"/>
      <c r="O440" s="345"/>
      <c r="P440" s="123"/>
      <c r="Q440" s="126"/>
      <c r="R440" s="126"/>
      <c r="S440" s="126"/>
      <c r="T440" s="126"/>
      <c r="U440" s="127"/>
      <c r="V440" s="127"/>
      <c r="W440" s="128"/>
      <c r="X440" s="127"/>
      <c r="Y440" s="128"/>
      <c r="Z440" s="127"/>
      <c r="AA440" s="588"/>
    </row>
    <row r="441" spans="1:27" ht="12.75" hidden="1">
      <c r="A441" s="151"/>
      <c r="B441" s="335"/>
      <c r="C441" s="337"/>
      <c r="D441" s="337"/>
      <c r="E441" s="337"/>
      <c r="F441" s="337"/>
      <c r="G441" s="337"/>
      <c r="H441" s="337"/>
      <c r="I441" s="337"/>
      <c r="J441" s="337"/>
      <c r="K441" s="345"/>
      <c r="L441" s="344"/>
      <c r="M441" s="344"/>
      <c r="N441" s="279"/>
      <c r="O441" s="345"/>
      <c r="P441" s="123"/>
      <c r="Q441" s="126"/>
      <c r="R441" s="126"/>
      <c r="S441" s="126"/>
      <c r="T441" s="126"/>
      <c r="U441" s="127"/>
      <c r="V441" s="127"/>
      <c r="W441" s="128"/>
      <c r="X441" s="127"/>
      <c r="Y441" s="128"/>
      <c r="Z441" s="127"/>
      <c r="AA441" s="588"/>
    </row>
    <row r="442" spans="1:27" ht="12.75" hidden="1">
      <c r="A442" s="151"/>
      <c r="B442" s="335"/>
      <c r="C442" s="337"/>
      <c r="D442" s="337"/>
      <c r="E442" s="337"/>
      <c r="F442" s="337"/>
      <c r="G442" s="337"/>
      <c r="H442" s="337"/>
      <c r="I442" s="337"/>
      <c r="J442" s="337"/>
      <c r="K442" s="345"/>
      <c r="L442" s="344"/>
      <c r="M442" s="344"/>
      <c r="N442" s="279"/>
      <c r="O442" s="345"/>
      <c r="P442" s="123"/>
      <c r="Q442" s="126"/>
      <c r="R442" s="126"/>
      <c r="S442" s="126"/>
      <c r="T442" s="126"/>
      <c r="U442" s="127"/>
      <c r="V442" s="127"/>
      <c r="W442" s="128"/>
      <c r="X442" s="127"/>
      <c r="Y442" s="128"/>
      <c r="Z442" s="127"/>
      <c r="AA442" s="588"/>
    </row>
    <row r="443" spans="1:27" ht="12.75" hidden="1">
      <c r="A443" s="151"/>
      <c r="B443" s="335"/>
      <c r="C443" s="337"/>
      <c r="D443" s="337"/>
      <c r="E443" s="337"/>
      <c r="F443" s="337"/>
      <c r="G443" s="337"/>
      <c r="H443" s="337"/>
      <c r="I443" s="337"/>
      <c r="J443" s="337"/>
      <c r="K443" s="345"/>
      <c r="L443" s="344"/>
      <c r="M443" s="344"/>
      <c r="N443" s="279"/>
      <c r="O443" s="345"/>
      <c r="P443" s="123"/>
      <c r="Q443" s="126"/>
      <c r="R443" s="126"/>
      <c r="S443" s="126"/>
      <c r="T443" s="126"/>
      <c r="U443" s="127"/>
      <c r="V443" s="127"/>
      <c r="W443" s="128"/>
      <c r="X443" s="127"/>
      <c r="Y443" s="128"/>
      <c r="Z443" s="127"/>
      <c r="AA443" s="588"/>
    </row>
    <row r="444" spans="1:27" ht="12.75" hidden="1">
      <c r="A444" s="151"/>
      <c r="B444" s="335"/>
      <c r="C444" s="337"/>
      <c r="D444" s="337"/>
      <c r="E444" s="337"/>
      <c r="F444" s="337"/>
      <c r="G444" s="337"/>
      <c r="H444" s="337"/>
      <c r="I444" s="337"/>
      <c r="J444" s="337"/>
      <c r="K444" s="345"/>
      <c r="L444" s="344"/>
      <c r="M444" s="344"/>
      <c r="N444" s="279"/>
      <c r="O444" s="345"/>
      <c r="P444" s="123"/>
      <c r="Q444" s="126"/>
      <c r="R444" s="126"/>
      <c r="S444" s="126"/>
      <c r="T444" s="126"/>
      <c r="U444" s="127"/>
      <c r="V444" s="127"/>
      <c r="W444" s="128"/>
      <c r="X444" s="127"/>
      <c r="Y444" s="128"/>
      <c r="Z444" s="127"/>
      <c r="AA444" s="588"/>
    </row>
    <row r="445" spans="1:27" ht="12.75" hidden="1">
      <c r="A445" s="151"/>
      <c r="B445" s="335"/>
      <c r="C445" s="337"/>
      <c r="D445" s="337"/>
      <c r="E445" s="337"/>
      <c r="F445" s="337"/>
      <c r="G445" s="337"/>
      <c r="H445" s="337"/>
      <c r="I445" s="337"/>
      <c r="J445" s="337"/>
      <c r="K445" s="345"/>
      <c r="L445" s="344"/>
      <c r="M445" s="344"/>
      <c r="N445" s="279"/>
      <c r="O445" s="345"/>
      <c r="P445" s="123"/>
      <c r="Q445" s="126"/>
      <c r="R445" s="126"/>
      <c r="S445" s="126"/>
      <c r="T445" s="126"/>
      <c r="U445" s="127"/>
      <c r="V445" s="127"/>
      <c r="W445" s="128"/>
      <c r="X445" s="127"/>
      <c r="Y445" s="128"/>
      <c r="Z445" s="127"/>
      <c r="AA445" s="588"/>
    </row>
    <row r="446" spans="1:27" ht="12.75" hidden="1">
      <c r="A446" s="151"/>
      <c r="B446" s="335"/>
      <c r="C446" s="337"/>
      <c r="D446" s="337"/>
      <c r="E446" s="337"/>
      <c r="F446" s="337"/>
      <c r="G446" s="337"/>
      <c r="H446" s="337"/>
      <c r="I446" s="337"/>
      <c r="J446" s="337"/>
      <c r="K446" s="345"/>
      <c r="L446" s="344"/>
      <c r="M446" s="344"/>
      <c r="N446" s="279"/>
      <c r="O446" s="345"/>
      <c r="P446" s="123"/>
      <c r="Q446" s="126"/>
      <c r="R446" s="126"/>
      <c r="S446" s="126"/>
      <c r="T446" s="126"/>
      <c r="U446" s="127"/>
      <c r="V446" s="127"/>
      <c r="W446" s="128"/>
      <c r="X446" s="127"/>
      <c r="Y446" s="128"/>
      <c r="Z446" s="127"/>
      <c r="AA446" s="588"/>
    </row>
    <row r="447" spans="1:27" ht="12.75" hidden="1">
      <c r="A447" s="151"/>
      <c r="B447" s="335"/>
      <c r="C447" s="337"/>
      <c r="D447" s="337"/>
      <c r="E447" s="337"/>
      <c r="F447" s="337"/>
      <c r="G447" s="337"/>
      <c r="H447" s="337"/>
      <c r="I447" s="337"/>
      <c r="J447" s="337"/>
      <c r="K447" s="345"/>
      <c r="L447" s="344"/>
      <c r="M447" s="344"/>
      <c r="N447" s="279"/>
      <c r="O447" s="345"/>
      <c r="P447" s="123"/>
      <c r="Q447" s="126"/>
      <c r="R447" s="126"/>
      <c r="S447" s="126"/>
      <c r="T447" s="126"/>
      <c r="U447" s="127"/>
      <c r="V447" s="127"/>
      <c r="W447" s="128"/>
      <c r="X447" s="127"/>
      <c r="Y447" s="128"/>
      <c r="Z447" s="127"/>
      <c r="AA447" s="588"/>
    </row>
    <row r="448" spans="1:27" ht="12.75" hidden="1">
      <c r="A448" s="151"/>
      <c r="B448" s="335"/>
      <c r="C448" s="337"/>
      <c r="D448" s="337"/>
      <c r="E448" s="337"/>
      <c r="F448" s="337"/>
      <c r="G448" s="337"/>
      <c r="H448" s="337"/>
      <c r="I448" s="337"/>
      <c r="J448" s="337"/>
      <c r="K448" s="345"/>
      <c r="L448" s="344"/>
      <c r="M448" s="344"/>
      <c r="N448" s="279"/>
      <c r="O448" s="345"/>
      <c r="P448" s="123"/>
      <c r="Q448" s="126"/>
      <c r="R448" s="126"/>
      <c r="S448" s="126"/>
      <c r="T448" s="126"/>
      <c r="U448" s="127"/>
      <c r="V448" s="127"/>
      <c r="W448" s="128"/>
      <c r="X448" s="127"/>
      <c r="Y448" s="128"/>
      <c r="Z448" s="127"/>
      <c r="AA448" s="588"/>
    </row>
    <row r="449" spans="1:27" ht="12.75" hidden="1">
      <c r="A449" s="151"/>
      <c r="B449" s="335"/>
      <c r="C449" s="337"/>
      <c r="D449" s="337"/>
      <c r="E449" s="337"/>
      <c r="F449" s="337"/>
      <c r="G449" s="337"/>
      <c r="H449" s="337"/>
      <c r="I449" s="337"/>
      <c r="J449" s="337"/>
      <c r="K449" s="345"/>
      <c r="L449" s="344"/>
      <c r="M449" s="344"/>
      <c r="N449" s="279"/>
      <c r="O449" s="345"/>
      <c r="P449" s="123"/>
      <c r="Q449" s="126"/>
      <c r="R449" s="126"/>
      <c r="S449" s="126"/>
      <c r="T449" s="126"/>
      <c r="U449" s="127"/>
      <c r="V449" s="127"/>
      <c r="W449" s="128"/>
      <c r="X449" s="127"/>
      <c r="Y449" s="128"/>
      <c r="Z449" s="127"/>
      <c r="AA449" s="588"/>
    </row>
    <row r="450" spans="1:27" ht="12.75" hidden="1">
      <c r="A450" s="151"/>
      <c r="B450" s="335"/>
      <c r="C450" s="337"/>
      <c r="D450" s="337"/>
      <c r="E450" s="337"/>
      <c r="F450" s="337"/>
      <c r="G450" s="337"/>
      <c r="H450" s="337"/>
      <c r="I450" s="337"/>
      <c r="J450" s="337"/>
      <c r="K450" s="345"/>
      <c r="L450" s="344"/>
      <c r="M450" s="344"/>
      <c r="N450" s="279"/>
      <c r="O450" s="345"/>
      <c r="P450" s="123"/>
      <c r="Q450" s="126"/>
      <c r="R450" s="126"/>
      <c r="S450" s="126"/>
      <c r="T450" s="126"/>
      <c r="U450" s="127"/>
      <c r="V450" s="127"/>
      <c r="W450" s="128"/>
      <c r="X450" s="127"/>
      <c r="Y450" s="128"/>
      <c r="Z450" s="127"/>
      <c r="AA450" s="588"/>
    </row>
    <row r="451" spans="1:27" ht="12.75" hidden="1">
      <c r="A451" s="151"/>
      <c r="B451" s="335"/>
      <c r="C451" s="337"/>
      <c r="D451" s="337"/>
      <c r="E451" s="337"/>
      <c r="F451" s="337"/>
      <c r="G451" s="337"/>
      <c r="H451" s="337"/>
      <c r="I451" s="337"/>
      <c r="J451" s="337"/>
      <c r="K451" s="345"/>
      <c r="L451" s="344"/>
      <c r="M451" s="344"/>
      <c r="N451" s="279"/>
      <c r="O451" s="345"/>
      <c r="P451" s="123"/>
      <c r="Q451" s="126"/>
      <c r="R451" s="126"/>
      <c r="S451" s="126"/>
      <c r="T451" s="126"/>
      <c r="U451" s="127"/>
      <c r="V451" s="127"/>
      <c r="W451" s="128"/>
      <c r="X451" s="127"/>
      <c r="Y451" s="128"/>
      <c r="Z451" s="127"/>
      <c r="AA451" s="588"/>
    </row>
    <row r="452" spans="1:27" ht="12.75" hidden="1">
      <c r="A452" s="151"/>
      <c r="B452" s="335"/>
      <c r="C452" s="337"/>
      <c r="D452" s="337"/>
      <c r="E452" s="337"/>
      <c r="F452" s="337"/>
      <c r="G452" s="337"/>
      <c r="H452" s="337"/>
      <c r="I452" s="337"/>
      <c r="J452" s="337"/>
      <c r="K452" s="345"/>
      <c r="L452" s="344"/>
      <c r="M452" s="344"/>
      <c r="N452" s="279"/>
      <c r="O452" s="345"/>
      <c r="P452" s="123"/>
      <c r="Q452" s="126"/>
      <c r="R452" s="126"/>
      <c r="S452" s="126"/>
      <c r="T452" s="126"/>
      <c r="U452" s="127"/>
      <c r="V452" s="127"/>
      <c r="W452" s="128"/>
      <c r="X452" s="127"/>
      <c r="Y452" s="128"/>
      <c r="Z452" s="127"/>
      <c r="AA452" s="588"/>
    </row>
    <row r="453" spans="1:27" ht="12.75" hidden="1">
      <c r="A453" s="151"/>
      <c r="B453" s="335"/>
      <c r="C453" s="337"/>
      <c r="D453" s="337"/>
      <c r="E453" s="337"/>
      <c r="F453" s="337"/>
      <c r="G453" s="337"/>
      <c r="H453" s="337"/>
      <c r="I453" s="337"/>
      <c r="J453" s="337"/>
      <c r="K453" s="345"/>
      <c r="L453" s="344"/>
      <c r="M453" s="344"/>
      <c r="N453" s="279"/>
      <c r="O453" s="345"/>
      <c r="P453" s="123"/>
      <c r="Q453" s="126"/>
      <c r="R453" s="126"/>
      <c r="S453" s="126"/>
      <c r="T453" s="126"/>
      <c r="U453" s="127"/>
      <c r="V453" s="127"/>
      <c r="W453" s="128"/>
      <c r="X453" s="127"/>
      <c r="Y453" s="128"/>
      <c r="Z453" s="127"/>
      <c r="AA453" s="588"/>
    </row>
    <row r="454" spans="1:27" s="170" customFormat="1" ht="12.75" hidden="1">
      <c r="A454" s="168"/>
      <c r="B454" s="341"/>
      <c r="C454" s="342"/>
      <c r="D454" s="342"/>
      <c r="E454" s="342"/>
      <c r="F454" s="342"/>
      <c r="G454" s="342"/>
      <c r="H454" s="342"/>
      <c r="I454" s="342"/>
      <c r="J454" s="342"/>
      <c r="K454" s="345"/>
      <c r="L454" s="343"/>
      <c r="M454" s="343"/>
      <c r="N454" s="280"/>
      <c r="O454" s="331"/>
      <c r="P454" s="116"/>
      <c r="Q454" s="119"/>
      <c r="R454" s="119"/>
      <c r="S454" s="119"/>
      <c r="T454" s="119"/>
      <c r="U454" s="120"/>
      <c r="V454" s="120"/>
      <c r="W454" s="132"/>
      <c r="X454" s="120"/>
      <c r="Y454" s="132"/>
      <c r="Z454" s="120"/>
      <c r="AA454" s="587"/>
    </row>
    <row r="455" spans="1:27" ht="12.75" hidden="1">
      <c r="A455" s="151"/>
      <c r="B455" s="335"/>
      <c r="C455" s="337"/>
      <c r="D455" s="337"/>
      <c r="E455" s="337"/>
      <c r="F455" s="337"/>
      <c r="G455" s="337"/>
      <c r="H455" s="337"/>
      <c r="I455" s="337"/>
      <c r="J455" s="337"/>
      <c r="K455" s="345"/>
      <c r="L455" s="344"/>
      <c r="M455" s="344"/>
      <c r="N455" s="279"/>
      <c r="O455" s="345"/>
      <c r="P455" s="123"/>
      <c r="Q455" s="126"/>
      <c r="R455" s="126"/>
      <c r="S455" s="126"/>
      <c r="T455" s="126"/>
      <c r="U455" s="127"/>
      <c r="V455" s="127"/>
      <c r="W455" s="128"/>
      <c r="X455" s="127"/>
      <c r="Y455" s="128"/>
      <c r="Z455" s="127"/>
      <c r="AA455" s="588"/>
    </row>
    <row r="456" spans="1:27" ht="12.75" hidden="1">
      <c r="A456" s="151"/>
      <c r="B456" s="335"/>
      <c r="C456" s="337"/>
      <c r="D456" s="337"/>
      <c r="E456" s="337"/>
      <c r="F456" s="337"/>
      <c r="G456" s="337"/>
      <c r="H456" s="337"/>
      <c r="I456" s="337"/>
      <c r="J456" s="337"/>
      <c r="K456" s="345"/>
      <c r="L456" s="344"/>
      <c r="M456" s="344"/>
      <c r="N456" s="279"/>
      <c r="O456" s="345"/>
      <c r="P456" s="123"/>
      <c r="Q456" s="126"/>
      <c r="R456" s="126"/>
      <c r="S456" s="126"/>
      <c r="T456" s="126"/>
      <c r="U456" s="127"/>
      <c r="V456" s="127"/>
      <c r="W456" s="128"/>
      <c r="X456" s="127"/>
      <c r="Y456" s="128"/>
      <c r="Z456" s="127"/>
      <c r="AA456" s="588"/>
    </row>
    <row r="457" spans="1:27" ht="12.75" hidden="1">
      <c r="A457" s="151"/>
      <c r="B457" s="335"/>
      <c r="C457" s="337"/>
      <c r="D457" s="337"/>
      <c r="E457" s="337"/>
      <c r="F457" s="337"/>
      <c r="G457" s="337"/>
      <c r="H457" s="337"/>
      <c r="I457" s="337"/>
      <c r="J457" s="337"/>
      <c r="K457" s="345"/>
      <c r="L457" s="344"/>
      <c r="M457" s="344"/>
      <c r="N457" s="279"/>
      <c r="O457" s="345"/>
      <c r="P457" s="123"/>
      <c r="Q457" s="126"/>
      <c r="R457" s="126"/>
      <c r="S457" s="126"/>
      <c r="T457" s="126"/>
      <c r="U457" s="127"/>
      <c r="V457" s="127"/>
      <c r="W457" s="128"/>
      <c r="X457" s="127"/>
      <c r="Y457" s="128"/>
      <c r="Z457" s="127"/>
      <c r="AA457" s="588"/>
    </row>
    <row r="458" spans="1:27" ht="12.75" hidden="1">
      <c r="A458" s="151"/>
      <c r="B458" s="335"/>
      <c r="C458" s="337"/>
      <c r="D458" s="337"/>
      <c r="E458" s="337"/>
      <c r="F458" s="337"/>
      <c r="G458" s="337"/>
      <c r="H458" s="337"/>
      <c r="I458" s="337"/>
      <c r="J458" s="337"/>
      <c r="K458" s="345"/>
      <c r="L458" s="344"/>
      <c r="M458" s="344"/>
      <c r="N458" s="279"/>
      <c r="O458" s="345"/>
      <c r="P458" s="123"/>
      <c r="Q458" s="126"/>
      <c r="R458" s="126"/>
      <c r="S458" s="126"/>
      <c r="T458" s="126"/>
      <c r="U458" s="127"/>
      <c r="V458" s="127"/>
      <c r="W458" s="128"/>
      <c r="X458" s="127"/>
      <c r="Y458" s="128"/>
      <c r="Z458" s="127"/>
      <c r="AA458" s="588"/>
    </row>
    <row r="459" spans="1:27" ht="12.75" hidden="1">
      <c r="A459" s="151"/>
      <c r="B459" s="335"/>
      <c r="C459" s="337"/>
      <c r="D459" s="337"/>
      <c r="E459" s="337"/>
      <c r="F459" s="337"/>
      <c r="G459" s="337"/>
      <c r="H459" s="337"/>
      <c r="I459" s="337"/>
      <c r="J459" s="337"/>
      <c r="K459" s="345"/>
      <c r="L459" s="344"/>
      <c r="M459" s="344"/>
      <c r="N459" s="279"/>
      <c r="O459" s="345"/>
      <c r="P459" s="123"/>
      <c r="Q459" s="126"/>
      <c r="R459" s="126"/>
      <c r="S459" s="126"/>
      <c r="T459" s="126"/>
      <c r="U459" s="127"/>
      <c r="V459" s="127"/>
      <c r="W459" s="128"/>
      <c r="X459" s="127"/>
      <c r="Y459" s="128"/>
      <c r="Z459" s="127"/>
      <c r="AA459" s="588"/>
    </row>
    <row r="460" spans="1:27" s="170" customFormat="1" ht="12.75" hidden="1">
      <c r="A460" s="168"/>
      <c r="B460" s="341"/>
      <c r="C460" s="342"/>
      <c r="D460" s="342"/>
      <c r="E460" s="342"/>
      <c r="F460" s="342"/>
      <c r="G460" s="342"/>
      <c r="H460" s="342"/>
      <c r="I460" s="342"/>
      <c r="J460" s="342"/>
      <c r="K460" s="345"/>
      <c r="L460" s="343"/>
      <c r="M460" s="343"/>
      <c r="N460" s="280"/>
      <c r="O460" s="331"/>
      <c r="P460" s="116"/>
      <c r="Q460" s="119"/>
      <c r="R460" s="119"/>
      <c r="S460" s="119"/>
      <c r="T460" s="119"/>
      <c r="U460" s="120"/>
      <c r="V460" s="120"/>
      <c r="W460" s="132"/>
      <c r="X460" s="120"/>
      <c r="Y460" s="132"/>
      <c r="Z460" s="120"/>
      <c r="AA460" s="587"/>
    </row>
    <row r="461" spans="1:27" ht="12.75" hidden="1">
      <c r="A461" s="151"/>
      <c r="B461" s="335"/>
      <c r="C461" s="337"/>
      <c r="D461" s="337"/>
      <c r="E461" s="337"/>
      <c r="F461" s="337"/>
      <c r="G461" s="337"/>
      <c r="H461" s="337"/>
      <c r="I461" s="337"/>
      <c r="J461" s="337"/>
      <c r="K461" s="345"/>
      <c r="L461" s="344"/>
      <c r="M461" s="344"/>
      <c r="N461" s="279"/>
      <c r="O461" s="345"/>
      <c r="P461" s="123"/>
      <c r="Q461" s="126"/>
      <c r="R461" s="126"/>
      <c r="S461" s="126"/>
      <c r="T461" s="126"/>
      <c r="U461" s="127"/>
      <c r="V461" s="127"/>
      <c r="W461" s="128"/>
      <c r="X461" s="127"/>
      <c r="Y461" s="128"/>
      <c r="Z461" s="127"/>
      <c r="AA461" s="588"/>
    </row>
    <row r="462" spans="1:27" ht="12.75" hidden="1">
      <c r="A462" s="151"/>
      <c r="B462" s="335"/>
      <c r="C462" s="337"/>
      <c r="D462" s="337"/>
      <c r="E462" s="337"/>
      <c r="F462" s="337"/>
      <c r="G462" s="337"/>
      <c r="H462" s="337"/>
      <c r="I462" s="337"/>
      <c r="J462" s="337"/>
      <c r="K462" s="345"/>
      <c r="L462" s="344"/>
      <c r="M462" s="344"/>
      <c r="N462" s="279"/>
      <c r="O462" s="345"/>
      <c r="P462" s="123"/>
      <c r="Q462" s="126"/>
      <c r="R462" s="126"/>
      <c r="S462" s="126"/>
      <c r="T462" s="126"/>
      <c r="U462" s="127"/>
      <c r="V462" s="127"/>
      <c r="W462" s="128"/>
      <c r="X462" s="127"/>
      <c r="Y462" s="128"/>
      <c r="Z462" s="127"/>
      <c r="AA462" s="588"/>
    </row>
    <row r="463" spans="1:27" ht="12.75" hidden="1">
      <c r="A463" s="151"/>
      <c r="B463" s="335"/>
      <c r="C463" s="337"/>
      <c r="D463" s="337"/>
      <c r="E463" s="337"/>
      <c r="F463" s="337"/>
      <c r="G463" s="337"/>
      <c r="H463" s="337"/>
      <c r="I463" s="337"/>
      <c r="J463" s="337"/>
      <c r="K463" s="345"/>
      <c r="L463" s="344"/>
      <c r="M463" s="344"/>
      <c r="N463" s="279"/>
      <c r="O463" s="345"/>
      <c r="P463" s="123"/>
      <c r="Q463" s="126"/>
      <c r="R463" s="126"/>
      <c r="S463" s="126"/>
      <c r="T463" s="126"/>
      <c r="U463" s="127"/>
      <c r="V463" s="127"/>
      <c r="W463" s="128"/>
      <c r="X463" s="127"/>
      <c r="Y463" s="128"/>
      <c r="Z463" s="127"/>
      <c r="AA463" s="588"/>
    </row>
    <row r="464" spans="1:27" ht="12.75" hidden="1">
      <c r="A464" s="151"/>
      <c r="B464" s="335"/>
      <c r="C464" s="337"/>
      <c r="D464" s="337"/>
      <c r="E464" s="337"/>
      <c r="F464" s="337"/>
      <c r="G464" s="337"/>
      <c r="H464" s="337"/>
      <c r="I464" s="337"/>
      <c r="J464" s="337"/>
      <c r="K464" s="345"/>
      <c r="L464" s="344"/>
      <c r="M464" s="344"/>
      <c r="N464" s="279"/>
      <c r="O464" s="345"/>
      <c r="P464" s="123"/>
      <c r="Q464" s="126"/>
      <c r="R464" s="126"/>
      <c r="S464" s="126"/>
      <c r="T464" s="126"/>
      <c r="U464" s="127"/>
      <c r="V464" s="127"/>
      <c r="W464" s="128"/>
      <c r="X464" s="127"/>
      <c r="Y464" s="128"/>
      <c r="Z464" s="127"/>
      <c r="AA464" s="588"/>
    </row>
    <row r="465" spans="1:27" ht="12.75" hidden="1">
      <c r="A465" s="151"/>
      <c r="B465" s="335"/>
      <c r="C465" s="337"/>
      <c r="D465" s="337"/>
      <c r="E465" s="337"/>
      <c r="F465" s="337"/>
      <c r="G465" s="337"/>
      <c r="H465" s="337"/>
      <c r="I465" s="337"/>
      <c r="J465" s="337"/>
      <c r="K465" s="345"/>
      <c r="L465" s="344"/>
      <c r="M465" s="344"/>
      <c r="N465" s="279"/>
      <c r="O465" s="345"/>
      <c r="P465" s="123"/>
      <c r="Q465" s="126"/>
      <c r="R465" s="126"/>
      <c r="S465" s="126"/>
      <c r="T465" s="126"/>
      <c r="U465" s="127"/>
      <c r="V465" s="127"/>
      <c r="W465" s="128"/>
      <c r="X465" s="127"/>
      <c r="Y465" s="128"/>
      <c r="Z465" s="127"/>
      <c r="AA465" s="588"/>
    </row>
    <row r="466" spans="1:27" s="170" customFormat="1" ht="12.75" hidden="1">
      <c r="A466" s="168"/>
      <c r="B466" s="341"/>
      <c r="C466" s="342"/>
      <c r="D466" s="342"/>
      <c r="E466" s="342"/>
      <c r="F466" s="342"/>
      <c r="G466" s="342"/>
      <c r="H466" s="342"/>
      <c r="I466" s="342"/>
      <c r="J466" s="342"/>
      <c r="K466" s="345"/>
      <c r="L466" s="343"/>
      <c r="M466" s="343"/>
      <c r="N466" s="280"/>
      <c r="O466" s="331"/>
      <c r="P466" s="116"/>
      <c r="Q466" s="119"/>
      <c r="R466" s="119"/>
      <c r="S466" s="119"/>
      <c r="T466" s="119"/>
      <c r="U466" s="120"/>
      <c r="V466" s="120"/>
      <c r="W466" s="132"/>
      <c r="X466" s="120"/>
      <c r="Y466" s="132"/>
      <c r="Z466" s="120"/>
      <c r="AA466" s="587"/>
    </row>
    <row r="467" spans="1:27" ht="12.75" hidden="1">
      <c r="A467" s="151"/>
      <c r="B467" s="335"/>
      <c r="C467" s="337"/>
      <c r="D467" s="337"/>
      <c r="E467" s="337"/>
      <c r="F467" s="337"/>
      <c r="G467" s="337"/>
      <c r="H467" s="337"/>
      <c r="I467" s="337"/>
      <c r="J467" s="337"/>
      <c r="K467" s="345"/>
      <c r="L467" s="344"/>
      <c r="M467" s="344"/>
      <c r="N467" s="279"/>
      <c r="O467" s="345"/>
      <c r="P467" s="123"/>
      <c r="Q467" s="126"/>
      <c r="R467" s="126"/>
      <c r="S467" s="126"/>
      <c r="T467" s="126"/>
      <c r="U467" s="127"/>
      <c r="V467" s="127"/>
      <c r="W467" s="128"/>
      <c r="X467" s="127"/>
      <c r="Y467" s="128"/>
      <c r="Z467" s="127"/>
      <c r="AA467" s="588"/>
    </row>
    <row r="468" spans="1:27" ht="12.75" hidden="1">
      <c r="A468" s="151"/>
      <c r="B468" s="335"/>
      <c r="C468" s="337"/>
      <c r="D468" s="337"/>
      <c r="E468" s="337"/>
      <c r="F468" s="337"/>
      <c r="G468" s="337"/>
      <c r="H468" s="337"/>
      <c r="I468" s="337"/>
      <c r="J468" s="337"/>
      <c r="K468" s="345"/>
      <c r="L468" s="344"/>
      <c r="M468" s="344"/>
      <c r="N468" s="279"/>
      <c r="O468" s="345"/>
      <c r="P468" s="123"/>
      <c r="Q468" s="126"/>
      <c r="R468" s="126"/>
      <c r="S468" s="126"/>
      <c r="T468" s="126"/>
      <c r="U468" s="127"/>
      <c r="V468" s="127"/>
      <c r="W468" s="128"/>
      <c r="X468" s="127"/>
      <c r="Y468" s="128"/>
      <c r="Z468" s="127"/>
      <c r="AA468" s="588"/>
    </row>
    <row r="469" spans="1:27" ht="12.75" hidden="1">
      <c r="A469" s="151"/>
      <c r="B469" s="335"/>
      <c r="C469" s="337"/>
      <c r="D469" s="337"/>
      <c r="E469" s="337"/>
      <c r="F469" s="337"/>
      <c r="G469" s="337"/>
      <c r="H469" s="337"/>
      <c r="I469" s="337"/>
      <c r="J469" s="337"/>
      <c r="K469" s="345"/>
      <c r="L469" s="344"/>
      <c r="M469" s="344"/>
      <c r="N469" s="279"/>
      <c r="O469" s="345"/>
      <c r="P469" s="123"/>
      <c r="Q469" s="126"/>
      <c r="R469" s="126"/>
      <c r="S469" s="126"/>
      <c r="T469" s="126"/>
      <c r="U469" s="127"/>
      <c r="V469" s="127"/>
      <c r="W469" s="128"/>
      <c r="X469" s="127"/>
      <c r="Y469" s="128"/>
      <c r="Z469" s="127"/>
      <c r="AA469" s="588"/>
    </row>
    <row r="470" spans="1:27" ht="12.75" hidden="1">
      <c r="A470" s="151"/>
      <c r="B470" s="335"/>
      <c r="C470" s="337"/>
      <c r="D470" s="337"/>
      <c r="E470" s="337"/>
      <c r="F470" s="337"/>
      <c r="G470" s="337"/>
      <c r="H470" s="337"/>
      <c r="I470" s="337"/>
      <c r="J470" s="337"/>
      <c r="K470" s="345"/>
      <c r="L470" s="344"/>
      <c r="M470" s="344"/>
      <c r="N470" s="279"/>
      <c r="O470" s="345"/>
      <c r="P470" s="123"/>
      <c r="Q470" s="126"/>
      <c r="R470" s="126"/>
      <c r="S470" s="126"/>
      <c r="T470" s="126"/>
      <c r="U470" s="127"/>
      <c r="V470" s="127"/>
      <c r="W470" s="128"/>
      <c r="X470" s="127"/>
      <c r="Y470" s="128"/>
      <c r="Z470" s="127"/>
      <c r="AA470" s="588"/>
    </row>
    <row r="471" spans="1:27" ht="12.75" hidden="1">
      <c r="A471" s="151"/>
      <c r="B471" s="335"/>
      <c r="C471" s="337"/>
      <c r="D471" s="337"/>
      <c r="E471" s="337"/>
      <c r="F471" s="337"/>
      <c r="G471" s="337"/>
      <c r="H471" s="337"/>
      <c r="I471" s="337"/>
      <c r="J471" s="337"/>
      <c r="K471" s="345"/>
      <c r="L471" s="344"/>
      <c r="M471" s="344"/>
      <c r="N471" s="279"/>
      <c r="O471" s="345"/>
      <c r="P471" s="123"/>
      <c r="Q471" s="126"/>
      <c r="R471" s="126"/>
      <c r="S471" s="126"/>
      <c r="T471" s="126"/>
      <c r="U471" s="127"/>
      <c r="V471" s="127"/>
      <c r="W471" s="128"/>
      <c r="X471" s="127"/>
      <c r="Y471" s="128"/>
      <c r="Z471" s="127"/>
      <c r="AA471" s="588"/>
    </row>
    <row r="472" spans="1:27" ht="12.75" hidden="1">
      <c r="A472" s="151"/>
      <c r="B472" s="335"/>
      <c r="C472" s="337"/>
      <c r="D472" s="337"/>
      <c r="E472" s="337"/>
      <c r="F472" s="337"/>
      <c r="G472" s="337"/>
      <c r="H472" s="337"/>
      <c r="I472" s="337"/>
      <c r="J472" s="337"/>
      <c r="K472" s="345"/>
      <c r="L472" s="344"/>
      <c r="M472" s="344"/>
      <c r="N472" s="279"/>
      <c r="O472" s="345"/>
      <c r="P472" s="123"/>
      <c r="Q472" s="126"/>
      <c r="R472" s="126"/>
      <c r="S472" s="126"/>
      <c r="T472" s="126"/>
      <c r="U472" s="127"/>
      <c r="V472" s="127"/>
      <c r="W472" s="128"/>
      <c r="X472" s="127"/>
      <c r="Y472" s="128"/>
      <c r="Z472" s="127"/>
      <c r="AA472" s="588"/>
    </row>
    <row r="473" spans="1:27" ht="12.75" hidden="1">
      <c r="A473" s="151"/>
      <c r="B473" s="335"/>
      <c r="C473" s="337"/>
      <c r="D473" s="337"/>
      <c r="E473" s="337"/>
      <c r="F473" s="337"/>
      <c r="G473" s="337"/>
      <c r="H473" s="337"/>
      <c r="I473" s="337"/>
      <c r="J473" s="337"/>
      <c r="K473" s="345"/>
      <c r="L473" s="344"/>
      <c r="M473" s="344"/>
      <c r="N473" s="279"/>
      <c r="O473" s="345"/>
      <c r="P473" s="123"/>
      <c r="Q473" s="126"/>
      <c r="R473" s="126"/>
      <c r="S473" s="126"/>
      <c r="T473" s="126"/>
      <c r="U473" s="127"/>
      <c r="V473" s="127"/>
      <c r="W473" s="128"/>
      <c r="X473" s="127"/>
      <c r="Y473" s="128"/>
      <c r="Z473" s="127"/>
      <c r="AA473" s="588"/>
    </row>
    <row r="474" spans="1:27" ht="12.75" hidden="1">
      <c r="A474" s="151"/>
      <c r="B474" s="335"/>
      <c r="C474" s="337"/>
      <c r="D474" s="337"/>
      <c r="E474" s="337"/>
      <c r="F474" s="337"/>
      <c r="G474" s="337"/>
      <c r="H474" s="337"/>
      <c r="I474" s="337"/>
      <c r="J474" s="337"/>
      <c r="K474" s="345"/>
      <c r="L474" s="344"/>
      <c r="M474" s="344"/>
      <c r="N474" s="279"/>
      <c r="O474" s="345"/>
      <c r="P474" s="123"/>
      <c r="Q474" s="126"/>
      <c r="R474" s="126"/>
      <c r="S474" s="126"/>
      <c r="T474" s="126"/>
      <c r="U474" s="127"/>
      <c r="V474" s="127"/>
      <c r="W474" s="128"/>
      <c r="X474" s="127"/>
      <c r="Y474" s="128"/>
      <c r="Z474" s="127"/>
      <c r="AA474" s="588"/>
    </row>
    <row r="475" spans="1:27" ht="12.75" hidden="1">
      <c r="A475" s="151"/>
      <c r="B475" s="335"/>
      <c r="C475" s="337"/>
      <c r="D475" s="337"/>
      <c r="E475" s="337"/>
      <c r="F475" s="337"/>
      <c r="G475" s="337"/>
      <c r="H475" s="337"/>
      <c r="I475" s="337"/>
      <c r="J475" s="337"/>
      <c r="K475" s="345"/>
      <c r="L475" s="344"/>
      <c r="M475" s="344"/>
      <c r="N475" s="279"/>
      <c r="O475" s="345"/>
      <c r="P475" s="123"/>
      <c r="Q475" s="126"/>
      <c r="R475" s="126"/>
      <c r="S475" s="126"/>
      <c r="T475" s="126"/>
      <c r="U475" s="127"/>
      <c r="V475" s="127"/>
      <c r="W475" s="128"/>
      <c r="X475" s="127"/>
      <c r="Y475" s="128"/>
      <c r="Z475" s="127"/>
      <c r="AA475" s="588"/>
    </row>
    <row r="476" spans="1:27" ht="12.75" hidden="1">
      <c r="A476" s="151"/>
      <c r="B476" s="335"/>
      <c r="C476" s="337"/>
      <c r="D476" s="337"/>
      <c r="E476" s="337"/>
      <c r="F476" s="337"/>
      <c r="G476" s="337"/>
      <c r="H476" s="337"/>
      <c r="I476" s="337"/>
      <c r="J476" s="337"/>
      <c r="K476" s="345"/>
      <c r="L476" s="344"/>
      <c r="M476" s="344"/>
      <c r="N476" s="279"/>
      <c r="O476" s="345"/>
      <c r="P476" s="123"/>
      <c r="Q476" s="126"/>
      <c r="R476" s="126"/>
      <c r="S476" s="126"/>
      <c r="T476" s="126"/>
      <c r="U476" s="127"/>
      <c r="V476" s="127"/>
      <c r="W476" s="128"/>
      <c r="X476" s="127"/>
      <c r="Y476" s="128"/>
      <c r="Z476" s="127"/>
      <c r="AA476" s="588"/>
    </row>
    <row r="477" spans="1:27" ht="12.75" hidden="1">
      <c r="A477" s="151"/>
      <c r="B477" s="335"/>
      <c r="C477" s="337"/>
      <c r="D477" s="337"/>
      <c r="E477" s="337"/>
      <c r="F477" s="337"/>
      <c r="G477" s="337"/>
      <c r="H477" s="337"/>
      <c r="I477" s="337"/>
      <c r="J477" s="337"/>
      <c r="K477" s="345"/>
      <c r="L477" s="344"/>
      <c r="M477" s="344"/>
      <c r="N477" s="279"/>
      <c r="O477" s="345"/>
      <c r="P477" s="123"/>
      <c r="Q477" s="126"/>
      <c r="R477" s="126"/>
      <c r="S477" s="126"/>
      <c r="T477" s="126"/>
      <c r="U477" s="127"/>
      <c r="V477" s="127"/>
      <c r="W477" s="128"/>
      <c r="X477" s="127"/>
      <c r="Y477" s="128"/>
      <c r="Z477" s="127"/>
      <c r="AA477" s="588"/>
    </row>
    <row r="478" spans="1:27" ht="12.75" hidden="1">
      <c r="A478" s="151"/>
      <c r="B478" s="335"/>
      <c r="C478" s="337"/>
      <c r="D478" s="337"/>
      <c r="E478" s="337"/>
      <c r="F478" s="337"/>
      <c r="G478" s="337"/>
      <c r="H478" s="337"/>
      <c r="I478" s="337"/>
      <c r="J478" s="337"/>
      <c r="K478" s="345"/>
      <c r="L478" s="344"/>
      <c r="M478" s="344"/>
      <c r="N478" s="279"/>
      <c r="O478" s="345"/>
      <c r="P478" s="123"/>
      <c r="Q478" s="126"/>
      <c r="R478" s="126"/>
      <c r="S478" s="126"/>
      <c r="T478" s="126"/>
      <c r="U478" s="127"/>
      <c r="V478" s="127"/>
      <c r="W478" s="128"/>
      <c r="X478" s="127"/>
      <c r="Y478" s="128"/>
      <c r="Z478" s="127"/>
      <c r="AA478" s="588"/>
    </row>
    <row r="479" spans="1:27" ht="12.75" hidden="1">
      <c r="A479" s="151"/>
      <c r="B479" s="335"/>
      <c r="C479" s="337"/>
      <c r="D479" s="337"/>
      <c r="E479" s="337"/>
      <c r="F479" s="337"/>
      <c r="G479" s="337"/>
      <c r="H479" s="337"/>
      <c r="I479" s="337"/>
      <c r="J479" s="337"/>
      <c r="K479" s="345"/>
      <c r="L479" s="344"/>
      <c r="M479" s="344"/>
      <c r="N479" s="279"/>
      <c r="O479" s="345"/>
      <c r="P479" s="123"/>
      <c r="Q479" s="126"/>
      <c r="R479" s="126"/>
      <c r="S479" s="126"/>
      <c r="T479" s="126"/>
      <c r="U479" s="127"/>
      <c r="V479" s="127"/>
      <c r="W479" s="128"/>
      <c r="X479" s="127"/>
      <c r="Y479" s="128"/>
      <c r="Z479" s="127"/>
      <c r="AA479" s="588"/>
    </row>
    <row r="480" spans="1:27" ht="12.75" hidden="1">
      <c r="A480" s="151"/>
      <c r="B480" s="335"/>
      <c r="C480" s="337"/>
      <c r="D480" s="337"/>
      <c r="E480" s="337"/>
      <c r="F480" s="337"/>
      <c r="G480" s="337"/>
      <c r="H480" s="337"/>
      <c r="I480" s="337"/>
      <c r="J480" s="337"/>
      <c r="K480" s="345"/>
      <c r="L480" s="344"/>
      <c r="M480" s="344"/>
      <c r="N480" s="279"/>
      <c r="O480" s="345"/>
      <c r="P480" s="123"/>
      <c r="Q480" s="126"/>
      <c r="R480" s="126"/>
      <c r="S480" s="126"/>
      <c r="T480" s="126"/>
      <c r="U480" s="127"/>
      <c r="V480" s="127"/>
      <c r="W480" s="128"/>
      <c r="X480" s="127"/>
      <c r="Y480" s="128"/>
      <c r="Z480" s="127"/>
      <c r="AA480" s="588"/>
    </row>
    <row r="481" spans="1:27" ht="12.75" hidden="1">
      <c r="A481" s="151"/>
      <c r="B481" s="335"/>
      <c r="C481" s="337"/>
      <c r="D481" s="337"/>
      <c r="E481" s="337"/>
      <c r="F481" s="337"/>
      <c r="G481" s="337"/>
      <c r="H481" s="337"/>
      <c r="I481" s="337"/>
      <c r="J481" s="337"/>
      <c r="K481" s="345"/>
      <c r="L481" s="344"/>
      <c r="M481" s="344"/>
      <c r="N481" s="279"/>
      <c r="O481" s="345"/>
      <c r="P481" s="123"/>
      <c r="Q481" s="126"/>
      <c r="R481" s="126"/>
      <c r="S481" s="126"/>
      <c r="T481" s="126"/>
      <c r="U481" s="127"/>
      <c r="V481" s="127"/>
      <c r="W481" s="128"/>
      <c r="X481" s="127"/>
      <c r="Y481" s="128"/>
      <c r="Z481" s="127"/>
      <c r="AA481" s="588"/>
    </row>
    <row r="482" spans="1:27" ht="12.75" hidden="1">
      <c r="A482" s="151"/>
      <c r="B482" s="335"/>
      <c r="C482" s="337"/>
      <c r="D482" s="337"/>
      <c r="E482" s="337"/>
      <c r="F482" s="337"/>
      <c r="G482" s="337"/>
      <c r="H482" s="337"/>
      <c r="I482" s="337"/>
      <c r="J482" s="337"/>
      <c r="K482" s="345"/>
      <c r="L482" s="344"/>
      <c r="M482" s="344"/>
      <c r="N482" s="279"/>
      <c r="O482" s="345"/>
      <c r="P482" s="123"/>
      <c r="Q482" s="126"/>
      <c r="R482" s="126"/>
      <c r="S482" s="126"/>
      <c r="T482" s="126"/>
      <c r="U482" s="127"/>
      <c r="V482" s="127"/>
      <c r="W482" s="128"/>
      <c r="X482" s="127"/>
      <c r="Y482" s="128"/>
      <c r="Z482" s="127"/>
      <c r="AA482" s="588"/>
    </row>
    <row r="483" spans="1:27" ht="1.5" customHeight="1" hidden="1">
      <c r="A483" s="151"/>
      <c r="B483" s="335"/>
      <c r="C483" s="337"/>
      <c r="D483" s="337"/>
      <c r="E483" s="337"/>
      <c r="F483" s="337"/>
      <c r="G483" s="337"/>
      <c r="H483" s="337"/>
      <c r="I483" s="337"/>
      <c r="J483" s="337"/>
      <c r="K483" s="345"/>
      <c r="L483" s="344"/>
      <c r="M483" s="344"/>
      <c r="N483" s="279"/>
      <c r="O483" s="345"/>
      <c r="P483" s="123"/>
      <c r="Q483" s="126"/>
      <c r="R483" s="126"/>
      <c r="S483" s="126"/>
      <c r="T483" s="126"/>
      <c r="U483" s="127"/>
      <c r="V483" s="127"/>
      <c r="W483" s="128"/>
      <c r="X483" s="127"/>
      <c r="Y483" s="128"/>
      <c r="Z483" s="127"/>
      <c r="AA483" s="588"/>
    </row>
    <row r="484" spans="1:27" ht="18.75" customHeight="1" hidden="1">
      <c r="A484" s="151"/>
      <c r="B484" s="335"/>
      <c r="C484" s="337"/>
      <c r="D484" s="337"/>
      <c r="E484" s="337"/>
      <c r="F484" s="337"/>
      <c r="G484" s="337"/>
      <c r="H484" s="337"/>
      <c r="I484" s="337"/>
      <c r="J484" s="337"/>
      <c r="K484" s="345"/>
      <c r="L484" s="344"/>
      <c r="M484" s="344"/>
      <c r="N484" s="279"/>
      <c r="O484" s="345"/>
      <c r="P484" s="123"/>
      <c r="Q484" s="126"/>
      <c r="R484" s="126"/>
      <c r="S484" s="126"/>
      <c r="T484" s="126"/>
      <c r="U484" s="127"/>
      <c r="V484" s="127"/>
      <c r="W484" s="128"/>
      <c r="X484" s="127"/>
      <c r="Y484" s="128"/>
      <c r="Z484" s="127"/>
      <c r="AA484" s="588"/>
    </row>
    <row r="485" spans="1:27" ht="11.25" customHeight="1" hidden="1">
      <c r="A485" s="151"/>
      <c r="B485" s="335"/>
      <c r="C485" s="337"/>
      <c r="D485" s="337"/>
      <c r="E485" s="337"/>
      <c r="F485" s="337"/>
      <c r="G485" s="337"/>
      <c r="H485" s="337"/>
      <c r="I485" s="337"/>
      <c r="J485" s="337"/>
      <c r="K485" s="345"/>
      <c r="L485" s="344"/>
      <c r="M485" s="344"/>
      <c r="N485" s="279"/>
      <c r="O485" s="345"/>
      <c r="P485" s="123"/>
      <c r="Q485" s="126"/>
      <c r="R485" s="126"/>
      <c r="S485" s="126"/>
      <c r="T485" s="126"/>
      <c r="U485" s="127"/>
      <c r="V485" s="127"/>
      <c r="W485" s="128"/>
      <c r="X485" s="127"/>
      <c r="Y485" s="128"/>
      <c r="Z485" s="127"/>
      <c r="AA485" s="588"/>
    </row>
    <row r="486" spans="1:27" ht="9" customHeight="1" hidden="1">
      <c r="A486" s="151"/>
      <c r="B486" s="335"/>
      <c r="C486" s="337"/>
      <c r="D486" s="337"/>
      <c r="E486" s="337"/>
      <c r="F486" s="337"/>
      <c r="G486" s="337"/>
      <c r="H486" s="337"/>
      <c r="I486" s="337"/>
      <c r="J486" s="337"/>
      <c r="K486" s="345"/>
      <c r="L486" s="344"/>
      <c r="M486" s="344"/>
      <c r="N486" s="279"/>
      <c r="O486" s="345"/>
      <c r="P486" s="123"/>
      <c r="Q486" s="126"/>
      <c r="R486" s="126"/>
      <c r="S486" s="126"/>
      <c r="T486" s="126"/>
      <c r="U486" s="127"/>
      <c r="V486" s="127"/>
      <c r="W486" s="128"/>
      <c r="X486" s="127"/>
      <c r="Y486" s="128"/>
      <c r="Z486" s="127"/>
      <c r="AA486" s="588"/>
    </row>
    <row r="487" spans="1:27" ht="10.5" customHeight="1" hidden="1">
      <c r="A487" s="151"/>
      <c r="B487" s="335"/>
      <c r="C487" s="337"/>
      <c r="D487" s="337"/>
      <c r="E487" s="337"/>
      <c r="F487" s="337"/>
      <c r="G487" s="337"/>
      <c r="H487" s="337"/>
      <c r="I487" s="337"/>
      <c r="J487" s="337"/>
      <c r="K487" s="345"/>
      <c r="L487" s="344"/>
      <c r="M487" s="344"/>
      <c r="N487" s="279"/>
      <c r="O487" s="345"/>
      <c r="P487" s="123"/>
      <c r="Q487" s="126"/>
      <c r="R487" s="126"/>
      <c r="S487" s="126"/>
      <c r="T487" s="126"/>
      <c r="U487" s="127"/>
      <c r="V487" s="127"/>
      <c r="W487" s="128"/>
      <c r="X487" s="127"/>
      <c r="Y487" s="128"/>
      <c r="Z487" s="127"/>
      <c r="AA487" s="588"/>
    </row>
    <row r="488" spans="1:27" ht="12" customHeight="1" hidden="1">
      <c r="A488" s="151"/>
      <c r="B488" s="335"/>
      <c r="C488" s="337"/>
      <c r="D488" s="337"/>
      <c r="E488" s="337"/>
      <c r="F488" s="337"/>
      <c r="G488" s="337"/>
      <c r="H488" s="337"/>
      <c r="I488" s="337"/>
      <c r="J488" s="337"/>
      <c r="K488" s="345"/>
      <c r="L488" s="344"/>
      <c r="M488" s="344"/>
      <c r="N488" s="279"/>
      <c r="O488" s="345"/>
      <c r="P488" s="123"/>
      <c r="Q488" s="126"/>
      <c r="R488" s="126"/>
      <c r="S488" s="126"/>
      <c r="T488" s="126"/>
      <c r="U488" s="127"/>
      <c r="V488" s="127"/>
      <c r="W488" s="128"/>
      <c r="X488" s="127"/>
      <c r="Y488" s="128"/>
      <c r="Z488" s="127"/>
      <c r="AA488" s="588"/>
    </row>
    <row r="489" spans="1:27" ht="11.25" customHeight="1" hidden="1">
      <c r="A489" s="151"/>
      <c r="B489" s="335"/>
      <c r="C489" s="337"/>
      <c r="D489" s="337"/>
      <c r="E489" s="337"/>
      <c r="F489" s="337"/>
      <c r="G489" s="337"/>
      <c r="H489" s="337"/>
      <c r="I489" s="337"/>
      <c r="J489" s="337"/>
      <c r="K489" s="345"/>
      <c r="L489" s="344"/>
      <c r="M489" s="344"/>
      <c r="N489" s="279"/>
      <c r="O489" s="345"/>
      <c r="P489" s="123"/>
      <c r="Q489" s="126"/>
      <c r="R489" s="126"/>
      <c r="S489" s="126"/>
      <c r="T489" s="126"/>
      <c r="U489" s="127"/>
      <c r="V489" s="127"/>
      <c r="W489" s="128"/>
      <c r="X489" s="127"/>
      <c r="Y489" s="128"/>
      <c r="Z489" s="127"/>
      <c r="AA489" s="588"/>
    </row>
    <row r="490" spans="1:27" ht="8.25" customHeight="1" hidden="1">
      <c r="A490" s="151"/>
      <c r="B490" s="335"/>
      <c r="C490" s="337"/>
      <c r="D490" s="337"/>
      <c r="E490" s="337"/>
      <c r="F490" s="337"/>
      <c r="G490" s="337"/>
      <c r="H490" s="337"/>
      <c r="I490" s="337"/>
      <c r="J490" s="337"/>
      <c r="K490" s="345"/>
      <c r="L490" s="344"/>
      <c r="M490" s="344"/>
      <c r="N490" s="279"/>
      <c r="O490" s="345"/>
      <c r="P490" s="123"/>
      <c r="Q490" s="126"/>
      <c r="R490" s="126"/>
      <c r="S490" s="126"/>
      <c r="T490" s="126"/>
      <c r="U490" s="127"/>
      <c r="V490" s="127"/>
      <c r="W490" s="128"/>
      <c r="X490" s="127"/>
      <c r="Y490" s="128"/>
      <c r="Z490" s="127"/>
      <c r="AA490" s="588"/>
    </row>
    <row r="491" spans="1:27" ht="12.75" hidden="1">
      <c r="A491" s="151"/>
      <c r="B491" s="346"/>
      <c r="C491" s="337"/>
      <c r="D491" s="337"/>
      <c r="E491" s="337"/>
      <c r="F491" s="337"/>
      <c r="G491" s="337"/>
      <c r="H491" s="337"/>
      <c r="I491" s="337"/>
      <c r="J491" s="337"/>
      <c r="K491" s="345"/>
      <c r="L491" s="343"/>
      <c r="M491" s="343"/>
      <c r="N491" s="280"/>
      <c r="O491" s="331"/>
      <c r="P491" s="116"/>
      <c r="Q491" s="119"/>
      <c r="R491" s="119"/>
      <c r="S491" s="119"/>
      <c r="T491" s="119"/>
      <c r="U491" s="120"/>
      <c r="V491" s="120"/>
      <c r="W491" s="132"/>
      <c r="X491" s="120"/>
      <c r="Y491" s="132"/>
      <c r="Z491" s="120"/>
      <c r="AA491" s="587"/>
    </row>
    <row r="492" spans="1:27" ht="10.5" customHeight="1" hidden="1">
      <c r="A492" s="151"/>
      <c r="B492" s="335"/>
      <c r="C492" s="337"/>
      <c r="D492" s="337"/>
      <c r="E492" s="337"/>
      <c r="F492" s="337"/>
      <c r="G492" s="337"/>
      <c r="H492" s="337"/>
      <c r="I492" s="337"/>
      <c r="J492" s="337"/>
      <c r="K492" s="345"/>
      <c r="L492" s="344"/>
      <c r="M492" s="344"/>
      <c r="N492" s="279"/>
      <c r="O492" s="345"/>
      <c r="P492" s="123"/>
      <c r="Q492" s="126"/>
      <c r="R492" s="126"/>
      <c r="S492" s="126"/>
      <c r="T492" s="126"/>
      <c r="U492" s="127"/>
      <c r="V492" s="127"/>
      <c r="W492" s="128"/>
      <c r="X492" s="127"/>
      <c r="Y492" s="128"/>
      <c r="Z492" s="127"/>
      <c r="AA492" s="588"/>
    </row>
    <row r="493" spans="1:27" s="170" customFormat="1" ht="13.5" thickBot="1">
      <c r="A493" s="178"/>
      <c r="B493" s="784" t="s">
        <v>54</v>
      </c>
      <c r="C493" s="785"/>
      <c r="D493" s="785"/>
      <c r="E493" s="785"/>
      <c r="F493" s="785"/>
      <c r="G493" s="785"/>
      <c r="H493" s="785"/>
      <c r="I493" s="785"/>
      <c r="J493" s="785"/>
      <c r="K493" s="785"/>
      <c r="L493" s="785"/>
      <c r="M493" s="785"/>
      <c r="N493" s="785"/>
      <c r="O493" s="786"/>
      <c r="P493" s="133" t="s">
        <v>52</v>
      </c>
      <c r="Q493" s="134">
        <v>1663111600</v>
      </c>
      <c r="R493" s="134">
        <v>726845000</v>
      </c>
      <c r="S493" s="134">
        <v>469429000</v>
      </c>
      <c r="T493" s="134">
        <v>387241100</v>
      </c>
      <c r="U493" s="202">
        <f>U239+U164+U115+U84+U22+U207+U226+U232+U77+U198</f>
        <v>28396532</v>
      </c>
      <c r="V493" s="135">
        <f>V239+V164+V115+V84+V22+V207+V226+V232+V77+V198</f>
        <v>45199700</v>
      </c>
      <c r="W493" s="584">
        <f>W239+W164+W115+W84+W77+W22+W207+W238+W226</f>
        <v>172800</v>
      </c>
      <c r="X493" s="319">
        <f>X239+X164+X115+X84+X22+X207+X226+X232+X77+X198</f>
        <v>24762428</v>
      </c>
      <c r="Y493" s="120">
        <f>Y239+Y164+Y115+Y84+Y77+Y22+Y207+Y238+Y226</f>
        <v>172800</v>
      </c>
      <c r="Z493" s="319">
        <f>Z239+Z164+Z115+Z84+Z22+Z207+Z226+Z232+Z77+Z198</f>
        <v>24425840</v>
      </c>
      <c r="AA493" s="587">
        <f>AA239+AA164+AA115+AA84+AA77+AA22+AA207+AA238</f>
        <v>172800</v>
      </c>
    </row>
    <row r="494" spans="2:27" ht="1.5" customHeight="1">
      <c r="B494" s="353"/>
      <c r="C494" s="354">
        <v>11</v>
      </c>
      <c r="D494" s="354">
        <v>0</v>
      </c>
      <c r="E494" s="355"/>
      <c r="F494" s="355"/>
      <c r="G494" s="355"/>
      <c r="H494" s="355"/>
      <c r="I494" s="355"/>
      <c r="J494" s="355"/>
      <c r="K494" s="356"/>
      <c r="L494" s="356"/>
      <c r="M494" s="356"/>
      <c r="N494" s="356"/>
      <c r="O494" s="356"/>
      <c r="P494" s="180"/>
      <c r="Q494" s="180"/>
      <c r="R494" s="180"/>
      <c r="S494" s="180"/>
      <c r="T494" s="180"/>
      <c r="U494" s="181"/>
      <c r="V494" s="181"/>
      <c r="W494" s="181"/>
      <c r="X494" s="181"/>
      <c r="Y494" s="181"/>
      <c r="Z494" s="181"/>
      <c r="AA494" s="167"/>
    </row>
    <row r="495" spans="2:26" ht="12.75" hidden="1">
      <c r="B495" s="346"/>
      <c r="C495" s="357">
        <v>11</v>
      </c>
      <c r="D495" s="357">
        <v>4</v>
      </c>
      <c r="E495" s="355"/>
      <c r="F495" s="355"/>
      <c r="G495" s="355"/>
      <c r="H495" s="355"/>
      <c r="I495" s="355"/>
      <c r="J495" s="355"/>
      <c r="K495" s="356"/>
      <c r="L495" s="356"/>
      <c r="M495" s="356"/>
      <c r="N495" s="356"/>
      <c r="O495" s="356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2:26" ht="12.75" hidden="1">
      <c r="B496" s="355"/>
      <c r="C496" s="355"/>
      <c r="D496" s="355"/>
      <c r="E496" s="355"/>
      <c r="F496" s="355"/>
      <c r="G496" s="355"/>
      <c r="H496" s="355"/>
      <c r="I496" s="355"/>
      <c r="J496" s="355"/>
      <c r="K496" s="356"/>
      <c r="L496" s="356"/>
      <c r="M496" s="356"/>
      <c r="N496" s="356"/>
      <c r="O496" s="356"/>
      <c r="P496" s="180"/>
      <c r="Q496" s="180"/>
      <c r="R496" s="180"/>
      <c r="S496" s="180"/>
      <c r="T496" s="180"/>
      <c r="U496" s="181"/>
      <c r="V496" s="321"/>
      <c r="W496" s="180"/>
      <c r="X496" s="181"/>
      <c r="Y496" s="180"/>
      <c r="Z496" s="181"/>
    </row>
    <row r="497" spans="2:26" ht="13.5" hidden="1" thickBot="1">
      <c r="B497" s="358"/>
      <c r="C497" s="359"/>
      <c r="D497" s="359"/>
      <c r="E497" s="359"/>
      <c r="F497" s="359"/>
      <c r="G497" s="359"/>
      <c r="H497" s="359"/>
      <c r="I497" s="359"/>
      <c r="J497" s="359"/>
      <c r="K497" s="360"/>
      <c r="L497" s="360"/>
      <c r="M497" s="360"/>
      <c r="N497" s="360"/>
      <c r="O497" s="360"/>
      <c r="P497" s="322"/>
      <c r="Q497" s="322"/>
      <c r="R497" s="322"/>
      <c r="S497" s="322"/>
      <c r="T497" s="322"/>
      <c r="U497" s="323"/>
      <c r="V497" s="322"/>
      <c r="W497" s="322"/>
      <c r="X497" s="323"/>
      <c r="Y497" s="322"/>
      <c r="Z497" s="323"/>
    </row>
    <row r="498" spans="2:26" ht="13.5" hidden="1" thickBot="1">
      <c r="B498" s="358"/>
      <c r="C498" s="359"/>
      <c r="D498" s="359"/>
      <c r="E498" s="359"/>
      <c r="F498" s="359"/>
      <c r="G498" s="359"/>
      <c r="H498" s="359"/>
      <c r="I498" s="359"/>
      <c r="J498" s="359"/>
      <c r="K498" s="360"/>
      <c r="L498" s="360"/>
      <c r="M498" s="360"/>
      <c r="N498" s="360"/>
      <c r="O498" s="360"/>
      <c r="P498" s="322"/>
      <c r="Q498" s="322"/>
      <c r="R498" s="322"/>
      <c r="S498" s="322"/>
      <c r="T498" s="322"/>
      <c r="U498" s="323"/>
      <c r="V498" s="322"/>
      <c r="W498" s="322"/>
      <c r="X498" s="323"/>
      <c r="Y498" s="322"/>
      <c r="Z498" s="323"/>
    </row>
    <row r="499" spans="2:26" ht="13.5" hidden="1" thickBot="1">
      <c r="B499" s="361"/>
      <c r="C499" s="359"/>
      <c r="D499" s="359"/>
      <c r="E499" s="359"/>
      <c r="F499" s="359"/>
      <c r="G499" s="359"/>
      <c r="H499" s="359"/>
      <c r="I499" s="359"/>
      <c r="J499" s="359"/>
      <c r="K499" s="360"/>
      <c r="L499" s="360"/>
      <c r="M499" s="360"/>
      <c r="N499" s="360"/>
      <c r="O499" s="360"/>
      <c r="P499" s="322"/>
      <c r="Q499" s="322"/>
      <c r="R499" s="322"/>
      <c r="S499" s="322"/>
      <c r="T499" s="322"/>
      <c r="U499" s="324"/>
      <c r="V499" s="324"/>
      <c r="W499" s="322"/>
      <c r="X499" s="324"/>
      <c r="Y499" s="322"/>
      <c r="Z499" s="324"/>
    </row>
    <row r="500" spans="2:26" ht="13.5" hidden="1" thickBot="1">
      <c r="B500" s="362"/>
      <c r="C500" s="359"/>
      <c r="D500" s="359"/>
      <c r="E500" s="359"/>
      <c r="F500" s="359"/>
      <c r="G500" s="359"/>
      <c r="H500" s="359"/>
      <c r="I500" s="359"/>
      <c r="J500" s="359"/>
      <c r="K500" s="360"/>
      <c r="L500" s="360"/>
      <c r="M500" s="360"/>
      <c r="N500" s="360"/>
      <c r="O500" s="363"/>
      <c r="P500" s="322"/>
      <c r="Q500" s="322"/>
      <c r="R500" s="322"/>
      <c r="S500" s="322"/>
      <c r="T500" s="322"/>
      <c r="U500" s="325"/>
      <c r="V500" s="322"/>
      <c r="W500" s="322"/>
      <c r="X500" s="325"/>
      <c r="Y500" s="322"/>
      <c r="Z500" s="325"/>
    </row>
    <row r="501" spans="2:26" ht="13.5" hidden="1" thickBot="1">
      <c r="B501" s="362"/>
      <c r="C501" s="359"/>
      <c r="D501" s="359"/>
      <c r="E501" s="359"/>
      <c r="F501" s="359"/>
      <c r="G501" s="359"/>
      <c r="H501" s="359"/>
      <c r="I501" s="359"/>
      <c r="J501" s="359"/>
      <c r="K501" s="360"/>
      <c r="L501" s="360"/>
      <c r="M501" s="360"/>
      <c r="N501" s="360"/>
      <c r="O501" s="360"/>
      <c r="P501" s="322"/>
      <c r="Q501" s="322"/>
      <c r="R501" s="322"/>
      <c r="S501" s="322"/>
      <c r="T501" s="322"/>
      <c r="U501" s="323"/>
      <c r="V501" s="322"/>
      <c r="W501" s="322"/>
      <c r="X501" s="323"/>
      <c r="Y501" s="322"/>
      <c r="Z501" s="323"/>
    </row>
    <row r="502" spans="2:26" ht="12.75" hidden="1">
      <c r="B502" s="364"/>
      <c r="C502" s="355"/>
      <c r="D502" s="355"/>
      <c r="E502" s="355"/>
      <c r="F502" s="355"/>
      <c r="G502" s="355"/>
      <c r="H502" s="355"/>
      <c r="I502" s="355"/>
      <c r="J502" s="355"/>
      <c r="K502" s="356"/>
      <c r="L502" s="356"/>
      <c r="M502" s="356"/>
      <c r="N502" s="365"/>
      <c r="O502" s="356"/>
      <c r="P502" s="180"/>
      <c r="Q502" s="180"/>
      <c r="R502" s="180"/>
      <c r="S502" s="180"/>
      <c r="T502" s="180"/>
      <c r="U502" s="181"/>
      <c r="V502" s="180"/>
      <c r="W502" s="180"/>
      <c r="X502" s="181"/>
      <c r="Y502" s="180"/>
      <c r="Z502" s="181"/>
    </row>
    <row r="503" spans="2:26" ht="12.75" hidden="1">
      <c r="B503" s="366"/>
      <c r="C503" s="355"/>
      <c r="D503" s="355"/>
      <c r="E503" s="355"/>
      <c r="F503" s="355"/>
      <c r="G503" s="355"/>
      <c r="H503" s="355"/>
      <c r="I503" s="355"/>
      <c r="J503" s="355"/>
      <c r="K503" s="356"/>
      <c r="L503" s="356"/>
      <c r="M503" s="356"/>
      <c r="N503" s="356"/>
      <c r="O503" s="356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2:26" ht="12.75" hidden="1">
      <c r="B504" s="364"/>
      <c r="C504" s="355"/>
      <c r="D504" s="355"/>
      <c r="E504" s="355"/>
      <c r="F504" s="355"/>
      <c r="G504" s="355"/>
      <c r="H504" s="355"/>
      <c r="I504" s="355"/>
      <c r="J504" s="355"/>
      <c r="K504" s="356"/>
      <c r="L504" s="356"/>
      <c r="M504" s="356"/>
      <c r="N504" s="365"/>
      <c r="O504" s="356"/>
      <c r="P504" s="180"/>
      <c r="Q504" s="180"/>
      <c r="R504" s="180"/>
      <c r="S504" s="180"/>
      <c r="T504" s="180"/>
      <c r="U504" s="326"/>
      <c r="V504" s="180"/>
      <c r="W504" s="180"/>
      <c r="X504" s="326"/>
      <c r="Y504" s="180"/>
      <c r="Z504" s="326"/>
    </row>
    <row r="505" spans="2:26" ht="12.75" hidden="1">
      <c r="B505" s="364"/>
      <c r="C505" s="355"/>
      <c r="D505" s="355"/>
      <c r="E505" s="355"/>
      <c r="F505" s="355"/>
      <c r="G505" s="355"/>
      <c r="H505" s="355"/>
      <c r="I505" s="355"/>
      <c r="J505" s="355"/>
      <c r="K505" s="356"/>
      <c r="L505" s="356"/>
      <c r="M505" s="356"/>
      <c r="N505" s="356"/>
      <c r="O505" s="356"/>
      <c r="P505" s="180"/>
      <c r="Q505" s="180"/>
      <c r="R505" s="180"/>
      <c r="S505" s="180"/>
      <c r="T505" s="180"/>
      <c r="U505" s="181"/>
      <c r="V505" s="180"/>
      <c r="W505" s="180"/>
      <c r="X505" s="181"/>
      <c r="Y505" s="180"/>
      <c r="Z505" s="181"/>
    </row>
    <row r="506" spans="2:26" ht="0.75" customHeight="1" hidden="1">
      <c r="B506" s="364"/>
      <c r="C506" s="355"/>
      <c r="D506" s="355"/>
      <c r="E506" s="355"/>
      <c r="F506" s="355"/>
      <c r="G506" s="355"/>
      <c r="H506" s="355"/>
      <c r="I506" s="355"/>
      <c r="J506" s="355"/>
      <c r="K506" s="356"/>
      <c r="L506" s="356"/>
      <c r="M506" s="356"/>
      <c r="N506" s="356"/>
      <c r="O506" s="356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2:26" ht="12.75" hidden="1">
      <c r="B507" s="367"/>
      <c r="C507" s="355"/>
      <c r="D507" s="355"/>
      <c r="E507" s="355"/>
      <c r="F507" s="355"/>
      <c r="G507" s="355"/>
      <c r="H507" s="355"/>
      <c r="I507" s="355"/>
      <c r="J507" s="355"/>
      <c r="K507" s="356"/>
      <c r="L507" s="356"/>
      <c r="M507" s="356"/>
      <c r="N507" s="356"/>
      <c r="O507" s="356"/>
      <c r="P507" s="180"/>
      <c r="Q507" s="180"/>
      <c r="R507" s="180"/>
      <c r="S507" s="180"/>
      <c r="T507" s="180"/>
      <c r="U507" s="326"/>
      <c r="V507" s="180"/>
      <c r="W507" s="180"/>
      <c r="X507" s="326"/>
      <c r="Y507" s="180"/>
      <c r="Z507" s="326"/>
    </row>
    <row r="508" spans="2:26" ht="12.75" hidden="1">
      <c r="B508" s="367"/>
      <c r="C508" s="355"/>
      <c r="D508" s="355"/>
      <c r="E508" s="355"/>
      <c r="F508" s="355"/>
      <c r="G508" s="355"/>
      <c r="H508" s="355"/>
      <c r="I508" s="355"/>
      <c r="J508" s="355"/>
      <c r="K508" s="356"/>
      <c r="L508" s="356"/>
      <c r="M508" s="356"/>
      <c r="N508" s="356"/>
      <c r="O508" s="356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2:26" ht="12.75" hidden="1">
      <c r="B509" s="367"/>
      <c r="C509" s="355"/>
      <c r="D509" s="355"/>
      <c r="E509" s="355"/>
      <c r="F509" s="355"/>
      <c r="G509" s="355"/>
      <c r="H509" s="355"/>
      <c r="I509" s="355"/>
      <c r="J509" s="355"/>
      <c r="K509" s="356"/>
      <c r="L509" s="356"/>
      <c r="M509" s="356"/>
      <c r="N509" s="356"/>
      <c r="O509" s="356"/>
      <c r="P509" s="180"/>
      <c r="Q509" s="180"/>
      <c r="R509" s="180"/>
      <c r="S509" s="180"/>
      <c r="T509" s="180"/>
      <c r="U509" s="326"/>
      <c r="V509" s="180"/>
      <c r="W509" s="180"/>
      <c r="X509" s="326"/>
      <c r="Y509" s="180"/>
      <c r="Z509" s="326"/>
    </row>
    <row r="510" spans="2:26" ht="12.75" hidden="1">
      <c r="B510" s="367"/>
      <c r="C510" s="355"/>
      <c r="D510" s="355"/>
      <c r="E510" s="355"/>
      <c r="F510" s="355"/>
      <c r="G510" s="355"/>
      <c r="H510" s="355"/>
      <c r="I510" s="355"/>
      <c r="J510" s="355"/>
      <c r="K510" s="356"/>
      <c r="L510" s="356"/>
      <c r="M510" s="356"/>
      <c r="N510" s="356"/>
      <c r="O510" s="356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2:26" ht="12.75">
      <c r="B511" s="367"/>
      <c r="C511" s="355"/>
      <c r="D511" s="355"/>
      <c r="E511" s="355"/>
      <c r="F511" s="355"/>
      <c r="G511" s="355"/>
      <c r="H511" s="355"/>
      <c r="I511" s="355"/>
      <c r="J511" s="355"/>
      <c r="K511" s="356"/>
      <c r="L511" s="356"/>
      <c r="M511" s="356"/>
      <c r="N511" s="356"/>
      <c r="O511" s="356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2:26" ht="12.75">
      <c r="B512" s="367"/>
      <c r="C512" s="355"/>
      <c r="D512" s="355"/>
      <c r="E512" s="355"/>
      <c r="F512" s="355"/>
      <c r="G512" s="355"/>
      <c r="H512" s="355"/>
      <c r="I512" s="355"/>
      <c r="J512" s="355"/>
      <c r="K512" s="356"/>
      <c r="L512" s="356"/>
      <c r="M512" s="356"/>
      <c r="N512" s="356"/>
      <c r="O512" s="356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2:26" ht="12.75">
      <c r="B513" s="356"/>
      <c r="C513" s="355"/>
      <c r="D513" s="355"/>
      <c r="E513" s="355"/>
      <c r="F513" s="355"/>
      <c r="G513" s="355"/>
      <c r="H513" s="355"/>
      <c r="I513" s="355"/>
      <c r="J513" s="355"/>
      <c r="K513" s="356"/>
      <c r="L513" s="356"/>
      <c r="M513" s="356"/>
      <c r="N513" s="356"/>
      <c r="O513" s="356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321"/>
    </row>
    <row r="514" spans="2:26" ht="12.75">
      <c r="B514" s="367"/>
      <c r="C514" s="355"/>
      <c r="D514" s="355"/>
      <c r="E514" s="355"/>
      <c r="F514" s="355"/>
      <c r="G514" s="355"/>
      <c r="H514" s="355"/>
      <c r="I514" s="355"/>
      <c r="J514" s="355"/>
      <c r="K514" s="356"/>
      <c r="L514" s="356"/>
      <c r="M514" s="356"/>
      <c r="N514" s="356"/>
      <c r="O514" s="356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2:26" ht="12.75">
      <c r="B515" s="367"/>
      <c r="C515" s="355"/>
      <c r="D515" s="355"/>
      <c r="E515" s="355"/>
      <c r="F515" s="355"/>
      <c r="G515" s="355"/>
      <c r="H515" s="355"/>
      <c r="I515" s="355"/>
      <c r="J515" s="355"/>
      <c r="K515" s="356"/>
      <c r="L515" s="356"/>
      <c r="M515" s="356"/>
      <c r="N515" s="356"/>
      <c r="O515" s="356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2:26" ht="12.75">
      <c r="B516" s="367"/>
      <c r="C516" s="355"/>
      <c r="D516" s="355"/>
      <c r="E516" s="355"/>
      <c r="F516" s="355"/>
      <c r="G516" s="355"/>
      <c r="H516" s="355"/>
      <c r="I516" s="355"/>
      <c r="J516" s="355"/>
      <c r="K516" s="356"/>
      <c r="L516" s="356"/>
      <c r="M516" s="356"/>
      <c r="N516" s="356"/>
      <c r="O516" s="356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2:26" ht="12.75">
      <c r="B517" s="367"/>
      <c r="C517" s="355"/>
      <c r="D517" s="355"/>
      <c r="E517" s="355"/>
      <c r="F517" s="355"/>
      <c r="G517" s="355"/>
      <c r="H517" s="355"/>
      <c r="I517" s="355"/>
      <c r="J517" s="355"/>
      <c r="K517" s="356"/>
      <c r="L517" s="356"/>
      <c r="M517" s="356"/>
      <c r="N517" s="356"/>
      <c r="O517" s="356"/>
      <c r="P517" s="180"/>
      <c r="Q517" s="180"/>
      <c r="R517" s="180"/>
      <c r="S517" s="180"/>
      <c r="T517" s="180"/>
      <c r="U517" s="181"/>
      <c r="V517" s="180"/>
      <c r="W517" s="180"/>
      <c r="X517" s="180"/>
      <c r="Y517" s="180"/>
      <c r="Z517" s="180"/>
    </row>
    <row r="518" spans="2:26" ht="12.75">
      <c r="B518" s="367"/>
      <c r="C518" s="355"/>
      <c r="D518" s="355"/>
      <c r="E518" s="355"/>
      <c r="F518" s="355"/>
      <c r="G518" s="355"/>
      <c r="H518" s="355"/>
      <c r="I518" s="355"/>
      <c r="J518" s="355"/>
      <c r="K518" s="356"/>
      <c r="L518" s="356"/>
      <c r="M518" s="356"/>
      <c r="N518" s="356"/>
      <c r="O518" s="356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2:26" ht="12.75">
      <c r="B519" s="367"/>
      <c r="C519" s="355"/>
      <c r="D519" s="355"/>
      <c r="E519" s="355"/>
      <c r="F519" s="355"/>
      <c r="G519" s="355"/>
      <c r="H519" s="355"/>
      <c r="I519" s="355"/>
      <c r="J519" s="355"/>
      <c r="K519" s="356"/>
      <c r="L519" s="356"/>
      <c r="M519" s="356"/>
      <c r="N519" s="356"/>
      <c r="O519" s="356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2:26" ht="12.75">
      <c r="B520" s="367"/>
      <c r="C520" s="355"/>
      <c r="D520" s="355"/>
      <c r="E520" s="355"/>
      <c r="F520" s="355"/>
      <c r="G520" s="355"/>
      <c r="H520" s="355"/>
      <c r="I520" s="355"/>
      <c r="J520" s="355"/>
      <c r="K520" s="356"/>
      <c r="L520" s="356"/>
      <c r="M520" s="356"/>
      <c r="N520" s="356"/>
      <c r="O520" s="356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2:26" ht="12.75">
      <c r="B521" s="367"/>
      <c r="C521" s="355"/>
      <c r="D521" s="355"/>
      <c r="E521" s="355"/>
      <c r="F521" s="355"/>
      <c r="G521" s="355"/>
      <c r="H521" s="355"/>
      <c r="I521" s="355"/>
      <c r="J521" s="355"/>
      <c r="K521" s="356"/>
      <c r="L521" s="356"/>
      <c r="M521" s="356"/>
      <c r="N521" s="356"/>
      <c r="O521" s="356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2:26" ht="12.75">
      <c r="B522" s="367"/>
      <c r="C522" s="355"/>
      <c r="D522" s="355"/>
      <c r="E522" s="355"/>
      <c r="F522" s="355"/>
      <c r="G522" s="355"/>
      <c r="H522" s="355"/>
      <c r="I522" s="355"/>
      <c r="J522" s="355"/>
      <c r="K522" s="356"/>
      <c r="L522" s="356"/>
      <c r="M522" s="356"/>
      <c r="N522" s="356"/>
      <c r="O522" s="356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2:26" ht="12.75">
      <c r="B523" s="367"/>
      <c r="C523" s="355"/>
      <c r="D523" s="355"/>
      <c r="E523" s="355"/>
      <c r="F523" s="355"/>
      <c r="G523" s="355"/>
      <c r="H523" s="355"/>
      <c r="I523" s="355"/>
      <c r="J523" s="355"/>
      <c r="K523" s="356"/>
      <c r="L523" s="356"/>
      <c r="M523" s="356"/>
      <c r="N523" s="356"/>
      <c r="O523" s="356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1"/>
    </row>
    <row r="524" spans="2:26" ht="12.75">
      <c r="B524" s="367"/>
      <c r="C524" s="355"/>
      <c r="D524" s="355"/>
      <c r="E524" s="355"/>
      <c r="F524" s="355"/>
      <c r="G524" s="355"/>
      <c r="H524" s="355"/>
      <c r="I524" s="355"/>
      <c r="J524" s="355"/>
      <c r="K524" s="356"/>
      <c r="L524" s="356"/>
      <c r="M524" s="356"/>
      <c r="N524" s="356"/>
      <c r="O524" s="356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2:26" ht="12.75">
      <c r="B525" s="367"/>
      <c r="C525" s="355"/>
      <c r="D525" s="355"/>
      <c r="E525" s="355"/>
      <c r="F525" s="355"/>
      <c r="G525" s="355"/>
      <c r="H525" s="355"/>
      <c r="I525" s="355"/>
      <c r="J525" s="355"/>
      <c r="K525" s="356"/>
      <c r="L525" s="356"/>
      <c r="M525" s="356"/>
      <c r="N525" s="356"/>
      <c r="O525" s="356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2:26" ht="12.75">
      <c r="B526" s="355"/>
      <c r="C526" s="355"/>
      <c r="D526" s="355"/>
      <c r="E526" s="355"/>
      <c r="F526" s="355"/>
      <c r="G526" s="355"/>
      <c r="H526" s="355"/>
      <c r="I526" s="355"/>
      <c r="J526" s="355"/>
      <c r="K526" s="356"/>
      <c r="L526" s="356"/>
      <c r="M526" s="356"/>
      <c r="N526" s="356"/>
      <c r="O526" s="356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2:26" ht="12.75">
      <c r="B527" s="355"/>
      <c r="C527" s="355"/>
      <c r="D527" s="355"/>
      <c r="E527" s="355"/>
      <c r="F527" s="355"/>
      <c r="G527" s="355"/>
      <c r="H527" s="355"/>
      <c r="I527" s="355"/>
      <c r="J527" s="355"/>
      <c r="K527" s="356"/>
      <c r="L527" s="356"/>
      <c r="M527" s="356"/>
      <c r="N527" s="356"/>
      <c r="O527" s="356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2:26" ht="12.75">
      <c r="B528" s="355"/>
      <c r="C528" s="355"/>
      <c r="D528" s="355"/>
      <c r="E528" s="355"/>
      <c r="F528" s="355"/>
      <c r="G528" s="355"/>
      <c r="H528" s="355"/>
      <c r="I528" s="355"/>
      <c r="J528" s="355"/>
      <c r="K528" s="356"/>
      <c r="L528" s="356"/>
      <c r="M528" s="356"/>
      <c r="N528" s="356"/>
      <c r="O528" s="356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2:26" ht="12.75">
      <c r="B529" s="355"/>
      <c r="C529" s="355"/>
      <c r="D529" s="355"/>
      <c r="E529" s="355"/>
      <c r="F529" s="355"/>
      <c r="G529" s="355"/>
      <c r="H529" s="355"/>
      <c r="I529" s="355"/>
      <c r="J529" s="355"/>
      <c r="K529" s="356"/>
      <c r="L529" s="356"/>
      <c r="M529" s="356"/>
      <c r="N529" s="356"/>
      <c r="O529" s="356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2:26" ht="12.75">
      <c r="B530" s="179"/>
      <c r="C530" s="179"/>
      <c r="D530" s="179"/>
      <c r="E530" s="179"/>
      <c r="F530" s="179"/>
      <c r="G530" s="179"/>
      <c r="H530" s="179"/>
      <c r="I530" s="179"/>
      <c r="J530" s="179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2:26" ht="12.75">
      <c r="B531" s="179"/>
      <c r="C531" s="179"/>
      <c r="D531" s="179"/>
      <c r="E531" s="179"/>
      <c r="F531" s="179"/>
      <c r="G531" s="179"/>
      <c r="H531" s="179"/>
      <c r="I531" s="179"/>
      <c r="J531" s="179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2:26" ht="12.75">
      <c r="B532" s="179"/>
      <c r="C532" s="179"/>
      <c r="D532" s="179"/>
      <c r="E532" s="179"/>
      <c r="F532" s="179"/>
      <c r="G532" s="179"/>
      <c r="H532" s="179"/>
      <c r="I532" s="179"/>
      <c r="J532" s="179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2:26" ht="12.75">
      <c r="B533" s="179"/>
      <c r="C533" s="179"/>
      <c r="D533" s="179"/>
      <c r="E533" s="179"/>
      <c r="F533" s="179"/>
      <c r="G533" s="179"/>
      <c r="H533" s="179"/>
      <c r="I533" s="179"/>
      <c r="J533" s="179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2:26" ht="12.75">
      <c r="B534" s="179"/>
      <c r="C534" s="179"/>
      <c r="D534" s="179"/>
      <c r="E534" s="179"/>
      <c r="F534" s="179"/>
      <c r="G534" s="179"/>
      <c r="H534" s="179"/>
      <c r="I534" s="179"/>
      <c r="J534" s="179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2:26" ht="12.75">
      <c r="B535" s="179"/>
      <c r="C535" s="179"/>
      <c r="D535" s="179"/>
      <c r="E535" s="179"/>
      <c r="F535" s="179"/>
      <c r="G535" s="179"/>
      <c r="H535" s="179"/>
      <c r="I535" s="179"/>
      <c r="J535" s="179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2:26" ht="12.75">
      <c r="B536" s="179"/>
      <c r="C536" s="179"/>
      <c r="D536" s="179"/>
      <c r="E536" s="179"/>
      <c r="F536" s="179"/>
      <c r="G536" s="179"/>
      <c r="H536" s="179"/>
      <c r="I536" s="179"/>
      <c r="J536" s="179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2:26" ht="12.75">
      <c r="B537" s="179"/>
      <c r="C537" s="179"/>
      <c r="D537" s="179"/>
      <c r="E537" s="179"/>
      <c r="F537" s="179"/>
      <c r="G537" s="179"/>
      <c r="H537" s="179"/>
      <c r="I537" s="179"/>
      <c r="J537" s="179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2:26" ht="12.75">
      <c r="B538" s="179"/>
      <c r="C538" s="179"/>
      <c r="D538" s="179"/>
      <c r="E538" s="179"/>
      <c r="F538" s="179"/>
      <c r="G538" s="179"/>
      <c r="H538" s="179"/>
      <c r="I538" s="179"/>
      <c r="J538" s="179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2:26" ht="12.75">
      <c r="B539" s="179"/>
      <c r="C539" s="179"/>
      <c r="D539" s="179"/>
      <c r="E539" s="179"/>
      <c r="F539" s="179"/>
      <c r="G539" s="179"/>
      <c r="H539" s="179"/>
      <c r="I539" s="179"/>
      <c r="J539" s="179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2:26" ht="12.75">
      <c r="B540" s="179"/>
      <c r="C540" s="179"/>
      <c r="D540" s="179"/>
      <c r="E540" s="179"/>
      <c r="F540" s="179"/>
      <c r="G540" s="179"/>
      <c r="H540" s="179"/>
      <c r="I540" s="179"/>
      <c r="J540" s="179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2:26" ht="12.75">
      <c r="B541" s="179"/>
      <c r="C541" s="179"/>
      <c r="D541" s="179"/>
      <c r="E541" s="179"/>
      <c r="F541" s="179"/>
      <c r="G541" s="179"/>
      <c r="H541" s="179"/>
      <c r="I541" s="179"/>
      <c r="J541" s="179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2:26" ht="12.75">
      <c r="B542" s="179"/>
      <c r="C542" s="179"/>
      <c r="D542" s="179"/>
      <c r="E542" s="179"/>
      <c r="F542" s="179"/>
      <c r="G542" s="179"/>
      <c r="H542" s="179"/>
      <c r="I542" s="179"/>
      <c r="J542" s="179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2:26" ht="12.75">
      <c r="B543" s="179"/>
      <c r="C543" s="179"/>
      <c r="D543" s="179"/>
      <c r="E543" s="179"/>
      <c r="F543" s="179"/>
      <c r="G543" s="179"/>
      <c r="H543" s="179"/>
      <c r="I543" s="179"/>
      <c r="J543" s="179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2:26" ht="12.75">
      <c r="B544" s="179"/>
      <c r="C544" s="179"/>
      <c r="D544" s="179"/>
      <c r="E544" s="179"/>
      <c r="F544" s="179"/>
      <c r="G544" s="179"/>
      <c r="H544" s="179"/>
      <c r="I544" s="179"/>
      <c r="J544" s="179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2:26" ht="12.75">
      <c r="B545" s="179"/>
      <c r="C545" s="179"/>
      <c r="D545" s="179"/>
      <c r="E545" s="179"/>
      <c r="F545" s="179"/>
      <c r="G545" s="179"/>
      <c r="H545" s="179"/>
      <c r="I545" s="179"/>
      <c r="J545" s="179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2:26" ht="12.75">
      <c r="B546" s="179"/>
      <c r="C546" s="179"/>
      <c r="D546" s="179"/>
      <c r="E546" s="179"/>
      <c r="F546" s="179"/>
      <c r="G546" s="179"/>
      <c r="H546" s="179"/>
      <c r="I546" s="179"/>
      <c r="J546" s="179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2:26" ht="12.75">
      <c r="B547" s="179"/>
      <c r="C547" s="179"/>
      <c r="D547" s="179"/>
      <c r="E547" s="179"/>
      <c r="F547" s="179"/>
      <c r="G547" s="179"/>
      <c r="H547" s="179"/>
      <c r="I547" s="179"/>
      <c r="J547" s="179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2:26" ht="12.75">
      <c r="B548" s="179"/>
      <c r="C548" s="179"/>
      <c r="D548" s="179"/>
      <c r="E548" s="179"/>
      <c r="F548" s="179"/>
      <c r="G548" s="179"/>
      <c r="H548" s="179"/>
      <c r="I548" s="179"/>
      <c r="J548" s="179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2:26" ht="12.75">
      <c r="B549" s="179"/>
      <c r="C549" s="179"/>
      <c r="D549" s="179"/>
      <c r="E549" s="179"/>
      <c r="F549" s="179"/>
      <c r="G549" s="179"/>
      <c r="H549" s="179"/>
      <c r="I549" s="179"/>
      <c r="J549" s="179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2:26" ht="12.75">
      <c r="B550" s="179"/>
      <c r="C550" s="179"/>
      <c r="D550" s="179"/>
      <c r="E550" s="179"/>
      <c r="F550" s="179"/>
      <c r="G550" s="179"/>
      <c r="H550" s="179"/>
      <c r="I550" s="179"/>
      <c r="J550" s="179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2:26" ht="12.75">
      <c r="B551" s="179"/>
      <c r="C551" s="179"/>
      <c r="D551" s="179"/>
      <c r="E551" s="179"/>
      <c r="F551" s="179"/>
      <c r="G551" s="179"/>
      <c r="H551" s="179"/>
      <c r="I551" s="179"/>
      <c r="J551" s="179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2:26" ht="12.75">
      <c r="B552" s="179"/>
      <c r="C552" s="179"/>
      <c r="D552" s="179"/>
      <c r="E552" s="179"/>
      <c r="F552" s="179"/>
      <c r="G552" s="179"/>
      <c r="H552" s="179"/>
      <c r="I552" s="179"/>
      <c r="J552" s="179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2:26" ht="12.75">
      <c r="B553" s="179"/>
      <c r="C553" s="179"/>
      <c r="D553" s="179"/>
      <c r="E553" s="179"/>
      <c r="F553" s="179"/>
      <c r="G553" s="179"/>
      <c r="H553" s="179"/>
      <c r="I553" s="179"/>
      <c r="J553" s="179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2:26" ht="12.75">
      <c r="B554" s="179"/>
      <c r="C554" s="179"/>
      <c r="D554" s="179"/>
      <c r="E554" s="179"/>
      <c r="F554" s="179"/>
      <c r="G554" s="179"/>
      <c r="H554" s="179"/>
      <c r="I554" s="179"/>
      <c r="J554" s="179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2:26" ht="12.75">
      <c r="B555" s="179"/>
      <c r="C555" s="179"/>
      <c r="D555" s="179"/>
      <c r="E555" s="179"/>
      <c r="F555" s="179"/>
      <c r="G555" s="179"/>
      <c r="H555" s="179"/>
      <c r="I555" s="179"/>
      <c r="J555" s="179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2:26" ht="12.75">
      <c r="B556" s="179"/>
      <c r="C556" s="179"/>
      <c r="D556" s="179"/>
      <c r="E556" s="179"/>
      <c r="F556" s="179"/>
      <c r="G556" s="179"/>
      <c r="H556" s="179"/>
      <c r="I556" s="179"/>
      <c r="J556" s="179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2:26" ht="12.75">
      <c r="B557" s="179"/>
      <c r="C557" s="179"/>
      <c r="D557" s="179"/>
      <c r="E557" s="179"/>
      <c r="F557" s="179"/>
      <c r="G557" s="179"/>
      <c r="H557" s="179"/>
      <c r="I557" s="179"/>
      <c r="J557" s="179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2:26" ht="12.75">
      <c r="B558" s="179"/>
      <c r="C558" s="179"/>
      <c r="D558" s="179"/>
      <c r="E558" s="179"/>
      <c r="F558" s="179"/>
      <c r="G558" s="179"/>
      <c r="H558" s="179"/>
      <c r="I558" s="179"/>
      <c r="J558" s="179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2:26" ht="12.75"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2:26" ht="12.75"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2:26" ht="12.75"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2:26" ht="12.75"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2:26" ht="12.75"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2:26" ht="12.75"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2:26" ht="12.75"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2:26" ht="12.75"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2:26" ht="12.75"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2:26" ht="12.75"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2:26" ht="12.75"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2:26" ht="12.75"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2:26" ht="12.75"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2:26" ht="12.75"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2:26" ht="12.75"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2:26" ht="12.75"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2:26" ht="12.75"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2:26" ht="12.75"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2:26" ht="12.75"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2:26" ht="12.75"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2:26" ht="12.75"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2:26" ht="12.75"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2:26" ht="12.75"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2:26" ht="12.75"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2:26" ht="12.75"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2:26" ht="12.75"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2:26" ht="12.75"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2:26" ht="12.75"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2:26" ht="12.75"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2:26" ht="12.75"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2:26" ht="12.75"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2:26" ht="12.75"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2:26" ht="12.75"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2:26" ht="12.75"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2:26" ht="12.75"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2:26" ht="12.75"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2:26" ht="12.75"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2:26" ht="12.75"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2:26" ht="12.75"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2:26" ht="12.75"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2:26" ht="12.75"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2:26" ht="12.75"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2:26" ht="12.75"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2:26" ht="12.75"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2:26" ht="12.75"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2:26" ht="12.75"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2:26" ht="12.75"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2:26" ht="12.75"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2:26" ht="12.75"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2:26" ht="12.75"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2:26" ht="12.75"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2:26" ht="12.75"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2:26" ht="12.75"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2:26" ht="12.75"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2:26" ht="12.75"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2:26" ht="12.75"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2:26" ht="12.75"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2:26" ht="12.75"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2:26" ht="12.75"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2:26" ht="12.75"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2:26" ht="12.75"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2:26" ht="12.75"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2:26" ht="12.75"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2:26" ht="12.75"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2:26" ht="12.75"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2:26" ht="12.75"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2:26" ht="12.75"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2:26" ht="12.75"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2:26" ht="12.75"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2:26" ht="12.75"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2:26" ht="12.75"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2:26" ht="12.75"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2:26" ht="12.75"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2:26" ht="12.75"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2:26" ht="12.75"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2:26" ht="12.75"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2:26" ht="12.75"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2:26" ht="12.75"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2:26" ht="12.75"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2:26" ht="12.75"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2:26" ht="12.75"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2:26" ht="12.75"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2:26" ht="12.75"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2:26" ht="12.75"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2:26" ht="12.75"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2:26" ht="12.75"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2:26" ht="12.75"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2:26" ht="12.75"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2:26" ht="12.75"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2:26" ht="12.75"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2:26" ht="12.75"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2:26" ht="12.75"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2:26" ht="12.75"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2:26" ht="12.75"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2:26" ht="12.75"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2:26" ht="12.75"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2:26" ht="12.75"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2:26" ht="12.75"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2:26" ht="12.75"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2:26" ht="12.75"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2:26" ht="12.75"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2:26" ht="12.75"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2:26" ht="12.75"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2:26" ht="12.75"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2:26" ht="12.75"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2:26" ht="12.75"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2:26" ht="12.75"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2:26" ht="12.75"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2:26" ht="12.75"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2:26" ht="12.75"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2:26" ht="12.75"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2:26" ht="12.75"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</sheetData>
  <sheetProtection/>
  <mergeCells count="30">
    <mergeCell ref="N9:N11"/>
    <mergeCell ref="O9:O11"/>
    <mergeCell ref="N2:P2"/>
    <mergeCell ref="Q2:S2"/>
    <mergeCell ref="Z2:AB2"/>
    <mergeCell ref="AC2:AE2"/>
    <mergeCell ref="N1:P1"/>
    <mergeCell ref="Q1:S1"/>
    <mergeCell ref="Z1:AB1"/>
    <mergeCell ref="AC1:AE1"/>
    <mergeCell ref="B493:O493"/>
    <mergeCell ref="N4:P4"/>
    <mergeCell ref="Q4:S4"/>
    <mergeCell ref="D90:J90"/>
    <mergeCell ref="D99:J99"/>
    <mergeCell ref="D102:J102"/>
    <mergeCell ref="D103:J103"/>
    <mergeCell ref="D104:J104"/>
    <mergeCell ref="D101:J101"/>
    <mergeCell ref="L9:L11"/>
    <mergeCell ref="AH6:AJ6"/>
    <mergeCell ref="AH7:AJ7"/>
    <mergeCell ref="AH9:AJ9"/>
    <mergeCell ref="T4:X4"/>
    <mergeCell ref="Z5:AE5"/>
    <mergeCell ref="B6:X6"/>
    <mergeCell ref="B9:B11"/>
    <mergeCell ref="U9:U11"/>
    <mergeCell ref="X9:Z9"/>
    <mergeCell ref="M9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E27"/>
  <sheetViews>
    <sheetView tabSelected="1" zoomScale="63" zoomScaleNormal="63" zoomScalePageLayoutView="0" workbookViewId="0" topLeftCell="C1">
      <selection activeCell="E9" sqref="E9:Y9"/>
    </sheetView>
  </sheetViews>
  <sheetFormatPr defaultColWidth="9.00390625" defaultRowHeight="12.75"/>
  <cols>
    <col min="1" max="1" width="0.5" style="41" hidden="1" customWidth="1"/>
    <col min="2" max="2" width="9.125" style="41" hidden="1" customWidth="1"/>
    <col min="3" max="3" width="10.125" style="41" customWidth="1"/>
    <col min="4" max="4" width="19.00390625" style="40" customWidth="1"/>
    <col min="5" max="5" width="14.375" style="40" hidden="1" customWidth="1"/>
    <col min="6" max="7" width="17.50390625" style="40" customWidth="1"/>
    <col min="8" max="8" width="0.37109375" style="40" customWidth="1"/>
    <col min="9" max="9" width="18.50390625" style="40" customWidth="1"/>
    <col min="10" max="10" width="11.375" style="40" customWidth="1"/>
    <col min="11" max="11" width="14.625" style="40" hidden="1" customWidth="1"/>
    <col min="12" max="12" width="14.625" style="40" customWidth="1"/>
    <col min="13" max="13" width="13.375" style="40" customWidth="1"/>
    <col min="14" max="14" width="19.375" style="40" customWidth="1"/>
    <col min="15" max="15" width="12.875" style="40" customWidth="1"/>
    <col min="16" max="16" width="15.875" style="40" customWidth="1"/>
    <col min="17" max="21" width="9.125" style="40" hidden="1" customWidth="1"/>
    <col min="22" max="22" width="0.5" style="40" customWidth="1"/>
    <col min="23" max="25" width="9.125" style="40" hidden="1" customWidth="1"/>
    <col min="26" max="16384" width="9.125" style="40" customWidth="1"/>
  </cols>
  <sheetData>
    <row r="1" spans="13:17" ht="15">
      <c r="M1" s="200" t="s">
        <v>31</v>
      </c>
      <c r="O1" s="799"/>
      <c r="P1" s="799"/>
      <c r="Q1" s="799"/>
    </row>
    <row r="2" spans="13:17" ht="15">
      <c r="M2" s="40" t="s">
        <v>62</v>
      </c>
      <c r="O2" s="799"/>
      <c r="P2" s="799"/>
      <c r="Q2" s="799"/>
    </row>
    <row r="3" spans="13:17" ht="15">
      <c r="M3" s="237" t="s">
        <v>144</v>
      </c>
      <c r="O3" s="235"/>
      <c r="P3" s="235"/>
      <c r="Q3" s="235"/>
    </row>
    <row r="4" spans="13:17" ht="15" customHeight="1">
      <c r="M4" s="40" t="s">
        <v>300</v>
      </c>
      <c r="O4" s="25"/>
      <c r="P4" s="26"/>
      <c r="Q4" s="26"/>
    </row>
    <row r="5" ht="15" hidden="1"/>
    <row r="6" ht="15" hidden="1"/>
    <row r="7" ht="15" hidden="1"/>
    <row r="8" spans="1:21" ht="54" customHeight="1" hidden="1">
      <c r="A8" s="800"/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</row>
    <row r="9" spans="5:25" ht="72" customHeight="1">
      <c r="E9" s="797" t="s">
        <v>145</v>
      </c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798"/>
    </row>
    <row r="11" ht="15.75" thickBot="1"/>
    <row r="12" spans="3:16" ht="78.75" customHeight="1">
      <c r="C12" s="62" t="s">
        <v>83</v>
      </c>
      <c r="D12" s="67" t="s">
        <v>80</v>
      </c>
      <c r="F12" s="68" t="s">
        <v>81</v>
      </c>
      <c r="G12" s="68"/>
      <c r="H12" s="68"/>
      <c r="I12" s="69"/>
      <c r="J12" s="66"/>
      <c r="K12" s="70"/>
      <c r="L12" s="70"/>
      <c r="M12" s="71" t="s">
        <v>85</v>
      </c>
      <c r="N12" s="70"/>
      <c r="O12" s="69"/>
      <c r="P12" s="61"/>
    </row>
    <row r="13" spans="3:16" ht="81" customHeight="1" hidden="1">
      <c r="C13" s="63"/>
      <c r="D13" s="194"/>
      <c r="E13" s="204"/>
      <c r="F13" s="206"/>
      <c r="G13" s="206"/>
      <c r="H13" s="206"/>
      <c r="I13" s="195"/>
      <c r="J13" s="194"/>
      <c r="K13" s="196"/>
      <c r="L13" s="196"/>
      <c r="M13" s="197"/>
      <c r="N13" s="196"/>
      <c r="O13" s="195"/>
      <c r="P13" s="198"/>
    </row>
    <row r="14" spans="3:16" ht="279" customHeight="1">
      <c r="C14" s="63"/>
      <c r="D14" s="194"/>
      <c r="E14" s="184"/>
      <c r="F14" s="184" t="s">
        <v>71</v>
      </c>
      <c r="G14" s="807" t="s">
        <v>134</v>
      </c>
      <c r="H14" s="204"/>
      <c r="I14" s="224" t="s">
        <v>94</v>
      </c>
      <c r="J14" s="221" t="s">
        <v>135</v>
      </c>
      <c r="K14" s="196"/>
      <c r="L14" s="184" t="s">
        <v>84</v>
      </c>
      <c r="M14" s="205" t="s">
        <v>72</v>
      </c>
      <c r="N14" s="205" t="s">
        <v>127</v>
      </c>
      <c r="O14" s="205" t="s">
        <v>73</v>
      </c>
      <c r="P14" s="72" t="s">
        <v>136</v>
      </c>
    </row>
    <row r="15" spans="3:16" ht="0.75" customHeight="1">
      <c r="C15" s="86" t="s">
        <v>83</v>
      </c>
      <c r="D15" s="810" t="s">
        <v>82</v>
      </c>
      <c r="E15" s="184"/>
      <c r="F15" s="184"/>
      <c r="G15" s="807"/>
      <c r="H15" s="191"/>
      <c r="I15" s="804"/>
      <c r="J15" s="813"/>
      <c r="K15" s="74"/>
      <c r="L15" s="184"/>
      <c r="M15" s="804"/>
      <c r="N15" s="804"/>
      <c r="O15" s="802"/>
      <c r="P15" s="72"/>
    </row>
    <row r="16" spans="3:16" ht="30.75" customHeight="1" hidden="1">
      <c r="C16" s="63"/>
      <c r="D16" s="811"/>
      <c r="E16" s="185"/>
      <c r="F16" s="185"/>
      <c r="G16" s="808"/>
      <c r="H16" s="191"/>
      <c r="I16" s="804"/>
      <c r="J16" s="813"/>
      <c r="K16" s="75"/>
      <c r="L16" s="185"/>
      <c r="M16" s="804"/>
      <c r="N16" s="804"/>
      <c r="O16" s="802"/>
      <c r="P16" s="72"/>
    </row>
    <row r="17" spans="3:16" ht="24" customHeight="1" hidden="1">
      <c r="C17" s="64"/>
      <c r="D17" s="811"/>
      <c r="E17" s="186"/>
      <c r="F17" s="186"/>
      <c r="G17" s="809"/>
      <c r="H17" s="192"/>
      <c r="I17" s="805"/>
      <c r="J17" s="814"/>
      <c r="K17" s="76"/>
      <c r="L17" s="186"/>
      <c r="M17" s="805"/>
      <c r="N17" s="805"/>
      <c r="O17" s="803"/>
      <c r="P17" s="72"/>
    </row>
    <row r="18" spans="3:16" ht="24" customHeight="1" hidden="1">
      <c r="C18" s="65"/>
      <c r="D18" s="812"/>
      <c r="G18" s="96">
        <f>10979.5+19251.6</f>
        <v>30231.1</v>
      </c>
      <c r="H18" s="193"/>
      <c r="I18" s="806"/>
      <c r="J18" s="222"/>
      <c r="K18" s="77"/>
      <c r="M18" s="806"/>
      <c r="N18" s="806"/>
      <c r="O18" s="78"/>
      <c r="P18" s="73"/>
    </row>
    <row r="19" spans="3:16" ht="24" customHeight="1" hidden="1">
      <c r="C19" s="65"/>
      <c r="D19" s="187"/>
      <c r="E19" s="186"/>
      <c r="F19" s="186"/>
      <c r="G19" s="96">
        <v>72517.7</v>
      </c>
      <c r="H19" s="199"/>
      <c r="I19" s="186"/>
      <c r="J19" s="222"/>
      <c r="K19" s="77"/>
      <c r="L19" s="186"/>
      <c r="M19" s="186"/>
      <c r="N19" s="186"/>
      <c r="O19" s="78"/>
      <c r="P19" s="73"/>
    </row>
    <row r="20" spans="3:25" ht="40.5" customHeight="1" thickBot="1">
      <c r="C20" s="79">
        <v>2014</v>
      </c>
      <c r="D20" s="80">
        <f>E20+F20+I20+G20</f>
        <v>26016.9</v>
      </c>
      <c r="E20" s="81"/>
      <c r="F20" s="81">
        <v>4305.6</v>
      </c>
      <c r="G20" s="97">
        <f>20564.2+9.3</f>
        <v>20573.5</v>
      </c>
      <c r="H20" s="96"/>
      <c r="I20" s="81">
        <f>1147.1-9.3</f>
        <v>1137.8</v>
      </c>
      <c r="J20" s="223">
        <f>M20+N20+O20+L20</f>
        <v>1228.632</v>
      </c>
      <c r="K20" s="81"/>
      <c r="L20" s="81">
        <v>964.5</v>
      </c>
      <c r="M20" s="81">
        <v>156</v>
      </c>
      <c r="N20" s="81">
        <v>16.8</v>
      </c>
      <c r="O20" s="82">
        <f>4.032+87.3</f>
        <v>91.332</v>
      </c>
      <c r="P20" s="238">
        <f>D20+J20</f>
        <v>27245.532000000003</v>
      </c>
      <c r="V20" s="40">
        <v>83914.2</v>
      </c>
      <c r="W20" s="40">
        <f>P20-V20</f>
        <v>-56668.66799999999</v>
      </c>
      <c r="X20" s="40" t="e">
        <f>E20+F20+#REF!+J20</f>
        <v>#REF!</v>
      </c>
      <c r="Y20" s="40" t="e">
        <f>X20+#REF!+I20</f>
        <v>#REF!</v>
      </c>
    </row>
    <row r="21" spans="3:25" ht="33" customHeight="1">
      <c r="C21" s="79">
        <v>2015</v>
      </c>
      <c r="D21" s="80">
        <f>E21+F21+I21+G21</f>
        <v>22415.5</v>
      </c>
      <c r="E21" s="81"/>
      <c r="F21" s="81">
        <v>4413.6</v>
      </c>
      <c r="G21" s="96">
        <f>16854.8+9.3</f>
        <v>16864.1</v>
      </c>
      <c r="H21" s="96"/>
      <c r="I21" s="81">
        <f>1147.1-9.3</f>
        <v>1137.8</v>
      </c>
      <c r="J21" s="223">
        <f>M21+N21+O21+L21</f>
        <v>1187.9279999999999</v>
      </c>
      <c r="K21" s="81"/>
      <c r="L21" s="81">
        <v>1012.8</v>
      </c>
      <c r="M21" s="81">
        <v>156</v>
      </c>
      <c r="N21" s="81">
        <v>16.8</v>
      </c>
      <c r="O21" s="82">
        <v>2.328</v>
      </c>
      <c r="P21" s="238">
        <f>D21+J21</f>
        <v>23603.428</v>
      </c>
      <c r="W21" s="40">
        <f>65109.8-66841.3</f>
        <v>-1731.5</v>
      </c>
      <c r="X21" s="40" t="e">
        <f>E21+F21+#REF!+J21</f>
        <v>#REF!</v>
      </c>
      <c r="Y21" s="40" t="e">
        <f>X21+#REF!+I21</f>
        <v>#REF!</v>
      </c>
    </row>
    <row r="22" spans="3:25" ht="32.25" customHeight="1" thickBot="1">
      <c r="C22" s="83">
        <v>2016</v>
      </c>
      <c r="D22" s="80">
        <f>E22+F22+I22+G22</f>
        <v>22014.2</v>
      </c>
      <c r="E22" s="84"/>
      <c r="F22" s="84">
        <v>4594.4</v>
      </c>
      <c r="G22" s="252">
        <f>16272.7+9.3</f>
        <v>16282</v>
      </c>
      <c r="H22" s="96"/>
      <c r="I22" s="81">
        <f>1147.1-9.3</f>
        <v>1137.8</v>
      </c>
      <c r="J22" s="223">
        <f>M22+N22+O22+L22</f>
        <v>1238.64</v>
      </c>
      <c r="K22" s="84"/>
      <c r="L22" s="84">
        <v>1063.4</v>
      </c>
      <c r="M22" s="84">
        <v>156</v>
      </c>
      <c r="N22" s="84">
        <v>16.8</v>
      </c>
      <c r="O22" s="85">
        <v>2.44</v>
      </c>
      <c r="P22" s="239">
        <f>D22+J22</f>
        <v>23252.84</v>
      </c>
      <c r="X22" s="40" t="e">
        <f>E22+F22+#REF!+J22</f>
        <v>#REF!</v>
      </c>
      <c r="Y22" s="40" t="e">
        <f>X22+#REF!+I22</f>
        <v>#REF!</v>
      </c>
    </row>
    <row r="24" spans="29:31" ht="15">
      <c r="AC24" s="711"/>
      <c r="AD24" s="711"/>
      <c r="AE24" s="711"/>
    </row>
    <row r="25" spans="29:31" ht="15">
      <c r="AC25" s="711"/>
      <c r="AD25" s="711"/>
      <c r="AE25" s="711"/>
    </row>
    <row r="26" spans="29:31" ht="15">
      <c r="AC26" s="237"/>
      <c r="AD26" s="153"/>
      <c r="AE26" s="153"/>
    </row>
    <row r="27" spans="29:31" ht="15">
      <c r="AC27" s="154"/>
      <c r="AD27" s="155"/>
      <c r="AE27" s="155"/>
    </row>
  </sheetData>
  <sheetProtection/>
  <mergeCells count="13">
    <mergeCell ref="J15:J17"/>
    <mergeCell ref="M15:M18"/>
    <mergeCell ref="N15:N18"/>
    <mergeCell ref="E9:Y9"/>
    <mergeCell ref="AC24:AE24"/>
    <mergeCell ref="AC25:AE25"/>
    <mergeCell ref="O1:Q1"/>
    <mergeCell ref="O2:Q2"/>
    <mergeCell ref="A8:U8"/>
    <mergeCell ref="O15:O17"/>
    <mergeCell ref="I15:I18"/>
    <mergeCell ref="G14:G17"/>
    <mergeCell ref="D15:D18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Buh3</cp:lastModifiedBy>
  <cp:lastPrinted>2013-12-27T04:35:28Z</cp:lastPrinted>
  <dcterms:created xsi:type="dcterms:W3CDTF">2007-10-08T10:10:55Z</dcterms:created>
  <dcterms:modified xsi:type="dcterms:W3CDTF">2013-12-27T04:35:32Z</dcterms:modified>
  <cp:category/>
  <cp:version/>
  <cp:contentType/>
  <cp:contentStatus/>
</cp:coreProperties>
</file>